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js.Rastislav\Documents\ZSSK\2025\ŠU\VLIS\"/>
    </mc:Choice>
  </mc:AlternateContent>
  <xr:revisionPtr revIDLastSave="0" documentId="13_ncr:1_{49CFAC2D-3BCA-4407-BAC2-73C3F15944D4}" xr6:coauthVersionLast="47" xr6:coauthVersionMax="47" xr10:uidLastSave="{00000000-0000-0000-0000-000000000000}"/>
  <bookViews>
    <workbookView xWindow="-120" yWindow="-120" windowWidth="29040" windowHeight="15720" tabRatio="931" xr2:uid="{00000000-000D-0000-FFFF-FFFF00000000}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5 Financovanie" sheetId="7" r:id="rId7"/>
    <sheet name="06 Finančná analýza" sheetId="6" r:id="rId8"/>
    <sheet name="07 Čas cestujúcich" sheetId="10" r:id="rId9"/>
    <sheet name="08 Spotreba PHM_E (cesty)" sheetId="31" r:id="rId10"/>
    <sheet name="09 Ostatné náklady (cesty)" sheetId="32" r:id="rId11"/>
    <sheet name="10 Bezpečnosť (cesty)" sheetId="33" r:id="rId12"/>
    <sheet name="11a Znečisťujúce látky (voz.)" sheetId="18" r:id="rId13"/>
    <sheet name="11b Znečisťujúce látky (cesty)" sheetId="34" r:id="rId14"/>
    <sheet name="12a Skleníkové plyny (voz.)" sheetId="23" r:id="rId15"/>
    <sheet name="12b Skleníkové plyny (cesty)" sheetId="35" r:id="rId16"/>
    <sheet name="13a Hluk (voz.)" sheetId="24" r:id="rId17"/>
    <sheet name="13b Hluk (cesty)" sheetId="36" r:id="rId18"/>
    <sheet name="14 Ekonomická analýza" sheetId="19" r:id="rId1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9" l="1"/>
  <c r="J17" i="19"/>
  <c r="C9" i="34"/>
  <c r="C19" i="34"/>
  <c r="C8" i="34"/>
  <c r="J13" i="19"/>
  <c r="J12" i="19"/>
  <c r="F58" i="32"/>
  <c r="F65" i="32" s="1"/>
  <c r="C49" i="32"/>
  <c r="C14" i="31"/>
  <c r="C22" i="36"/>
  <c r="C21" i="36"/>
  <c r="C20" i="36"/>
  <c r="C19" i="36"/>
  <c r="C18" i="36"/>
  <c r="C17" i="36"/>
  <c r="C10" i="36"/>
  <c r="C9" i="36"/>
  <c r="C8" i="36"/>
  <c r="C7" i="36"/>
  <c r="C6" i="36"/>
  <c r="C5" i="36"/>
  <c r="D11" i="36"/>
  <c r="AH11" i="36"/>
  <c r="AI11" i="36"/>
  <c r="AJ11" i="36"/>
  <c r="AK11" i="36"/>
  <c r="AL11" i="36"/>
  <c r="AM11" i="36"/>
  <c r="AN11" i="36"/>
  <c r="AO11" i="36"/>
  <c r="AP11" i="36"/>
  <c r="AQ11" i="36"/>
  <c r="AH23" i="36"/>
  <c r="AI23" i="36"/>
  <c r="AJ23" i="36"/>
  <c r="AK23" i="36"/>
  <c r="AL23" i="36"/>
  <c r="AM23" i="36"/>
  <c r="AN23" i="36"/>
  <c r="AO23" i="36"/>
  <c r="AP23" i="36"/>
  <c r="AQ23" i="36"/>
  <c r="AH29" i="36"/>
  <c r="AI29" i="36"/>
  <c r="AJ29" i="36"/>
  <c r="AK29" i="36"/>
  <c r="AL29" i="36"/>
  <c r="AM29" i="36"/>
  <c r="AN29" i="36"/>
  <c r="AO29" i="36"/>
  <c r="AP29" i="36"/>
  <c r="AQ29" i="36"/>
  <c r="AH30" i="36"/>
  <c r="AI30" i="36"/>
  <c r="AJ30" i="36"/>
  <c r="AK30" i="36"/>
  <c r="AL30" i="36"/>
  <c r="AM30" i="36"/>
  <c r="AN30" i="36"/>
  <c r="AO30" i="36"/>
  <c r="AP30" i="36"/>
  <c r="AQ30" i="36"/>
  <c r="AH31" i="36"/>
  <c r="AI31" i="36"/>
  <c r="AJ31" i="36"/>
  <c r="AK31" i="36"/>
  <c r="AL31" i="36"/>
  <c r="AM31" i="36"/>
  <c r="AN31" i="36"/>
  <c r="AO31" i="36"/>
  <c r="AP31" i="36"/>
  <c r="AQ31" i="36"/>
  <c r="AH32" i="36"/>
  <c r="AI32" i="36"/>
  <c r="AJ32" i="36"/>
  <c r="AK32" i="36"/>
  <c r="AL32" i="36"/>
  <c r="AM32" i="36"/>
  <c r="AN32" i="36"/>
  <c r="AO32" i="36"/>
  <c r="AP32" i="36"/>
  <c r="AQ32" i="36"/>
  <c r="AH33" i="36"/>
  <c r="AI33" i="36"/>
  <c r="AJ33" i="36"/>
  <c r="AK33" i="36"/>
  <c r="AL33" i="36"/>
  <c r="AM33" i="36"/>
  <c r="AN33" i="36"/>
  <c r="AO33" i="36"/>
  <c r="AP33" i="36"/>
  <c r="AQ33" i="36"/>
  <c r="AH34" i="36"/>
  <c r="AI34" i="36"/>
  <c r="AJ34" i="36"/>
  <c r="AK34" i="36"/>
  <c r="AL34" i="36"/>
  <c r="AM34" i="36"/>
  <c r="AN34" i="36"/>
  <c r="AO34" i="36"/>
  <c r="AP34" i="36"/>
  <c r="AQ34" i="36"/>
  <c r="C16" i="24"/>
  <c r="C15" i="24"/>
  <c r="C14" i="24"/>
  <c r="C7" i="24"/>
  <c r="C6" i="24"/>
  <c r="C5" i="24"/>
  <c r="AH8" i="24"/>
  <c r="AI8" i="24"/>
  <c r="AJ8" i="24"/>
  <c r="AK8" i="24"/>
  <c r="AL8" i="24"/>
  <c r="AM8" i="24"/>
  <c r="AN8" i="24"/>
  <c r="AO8" i="24"/>
  <c r="AP8" i="24"/>
  <c r="AQ8" i="24"/>
  <c r="AH17" i="24"/>
  <c r="AI17" i="24"/>
  <c r="AJ17" i="24"/>
  <c r="AK17" i="24"/>
  <c r="AL17" i="24"/>
  <c r="AM17" i="24"/>
  <c r="AN17" i="24"/>
  <c r="AO17" i="24"/>
  <c r="AP17" i="24"/>
  <c r="AQ17" i="24"/>
  <c r="AH23" i="24"/>
  <c r="AI23" i="24"/>
  <c r="AJ23" i="24"/>
  <c r="AK23" i="24"/>
  <c r="AL23" i="24"/>
  <c r="AM23" i="24"/>
  <c r="AM26" i="24" s="1"/>
  <c r="AN23" i="24"/>
  <c r="AN26" i="24" s="1"/>
  <c r="AO23" i="24"/>
  <c r="AO26" i="24" s="1"/>
  <c r="AP23" i="24"/>
  <c r="AQ23" i="24"/>
  <c r="AH24" i="24"/>
  <c r="AI24" i="24"/>
  <c r="AJ24" i="24"/>
  <c r="AK24" i="24"/>
  <c r="AL24" i="24"/>
  <c r="AM24" i="24"/>
  <c r="AN24" i="24"/>
  <c r="AO24" i="24"/>
  <c r="AP24" i="24"/>
  <c r="AQ24" i="24"/>
  <c r="AH25" i="24"/>
  <c r="AI25" i="24"/>
  <c r="AJ25" i="24"/>
  <c r="AK25" i="24"/>
  <c r="AL25" i="24"/>
  <c r="AM25" i="24"/>
  <c r="AN25" i="24"/>
  <c r="AO25" i="24"/>
  <c r="AP25" i="24"/>
  <c r="AQ25" i="24"/>
  <c r="AI26" i="24"/>
  <c r="C18" i="35"/>
  <c r="C17" i="35"/>
  <c r="C16" i="35"/>
  <c r="C15" i="35"/>
  <c r="C8" i="35"/>
  <c r="C7" i="35"/>
  <c r="C6" i="35"/>
  <c r="C5" i="35"/>
  <c r="D9" i="35"/>
  <c r="AH4" i="35"/>
  <c r="AH34" i="35" s="1"/>
  <c r="AI4" i="35"/>
  <c r="AJ4" i="35"/>
  <c r="AJ34" i="35" s="1"/>
  <c r="AK4" i="35"/>
  <c r="AL4" i="35"/>
  <c r="AL14" i="35" s="1"/>
  <c r="AM4" i="35"/>
  <c r="AM14" i="35" s="1"/>
  <c r="AN4" i="35"/>
  <c r="AO4" i="35"/>
  <c r="AO14" i="35" s="1"/>
  <c r="AP4" i="35"/>
  <c r="AP24" i="35" s="1"/>
  <c r="AQ4" i="35"/>
  <c r="AH9" i="35"/>
  <c r="AI9" i="35"/>
  <c r="AJ9" i="35"/>
  <c r="AK9" i="35"/>
  <c r="AL9" i="35"/>
  <c r="AM9" i="35"/>
  <c r="AN9" i="35"/>
  <c r="AO9" i="35"/>
  <c r="AP9" i="35"/>
  <c r="AQ9" i="35"/>
  <c r="AI14" i="35"/>
  <c r="AK14" i="35"/>
  <c r="AH19" i="35"/>
  <c r="AI19" i="35"/>
  <c r="AJ19" i="35"/>
  <c r="AK19" i="35"/>
  <c r="AL19" i="35"/>
  <c r="AM19" i="35"/>
  <c r="AN19" i="35"/>
  <c r="AO19" i="35"/>
  <c r="AP19" i="35"/>
  <c r="AQ19" i="35"/>
  <c r="AH24" i="35"/>
  <c r="AI24" i="35"/>
  <c r="AK24" i="35"/>
  <c r="AO24" i="35"/>
  <c r="AH25" i="35"/>
  <c r="AI25" i="35"/>
  <c r="AJ25" i="35"/>
  <c r="AK25" i="35"/>
  <c r="AL25" i="35"/>
  <c r="AL30" i="35" s="1"/>
  <c r="AM25" i="35"/>
  <c r="AN25" i="35"/>
  <c r="AO25" i="35"/>
  <c r="AP25" i="35"/>
  <c r="AQ25" i="35"/>
  <c r="AH26" i="35"/>
  <c r="AI26" i="35"/>
  <c r="AJ26" i="35"/>
  <c r="AJ30" i="35" s="1"/>
  <c r="AK26" i="35"/>
  <c r="AL26" i="35"/>
  <c r="AM26" i="35"/>
  <c r="AN26" i="35"/>
  <c r="AO26" i="35"/>
  <c r="AP26" i="35"/>
  <c r="AQ26" i="35"/>
  <c r="AH27" i="35"/>
  <c r="AI27" i="35"/>
  <c r="AJ27" i="35"/>
  <c r="AK27" i="35"/>
  <c r="AL27" i="35"/>
  <c r="AM27" i="35"/>
  <c r="AM29" i="35" s="1"/>
  <c r="AN27" i="35"/>
  <c r="AO27" i="35"/>
  <c r="AP27" i="35"/>
  <c r="AP29" i="35" s="1"/>
  <c r="AQ27" i="35"/>
  <c r="AH28" i="35"/>
  <c r="AI28" i="35"/>
  <c r="AJ28" i="35"/>
  <c r="AK28" i="35"/>
  <c r="AL28" i="35"/>
  <c r="AM28" i="35"/>
  <c r="AN28" i="35"/>
  <c r="AO28" i="35"/>
  <c r="AP28" i="35"/>
  <c r="AQ28" i="35"/>
  <c r="AJ29" i="35"/>
  <c r="AI34" i="35"/>
  <c r="AK34" i="35"/>
  <c r="AL34" i="35"/>
  <c r="AO34" i="35"/>
  <c r="C48" i="23"/>
  <c r="C47" i="23"/>
  <c r="C46" i="23"/>
  <c r="C45" i="23"/>
  <c r="C44" i="23"/>
  <c r="C37" i="23"/>
  <c r="C36" i="23"/>
  <c r="C35" i="23"/>
  <c r="C34" i="23"/>
  <c r="C33" i="23"/>
  <c r="C16" i="23"/>
  <c r="C15" i="23"/>
  <c r="C14" i="23"/>
  <c r="C7" i="23"/>
  <c r="C6" i="23"/>
  <c r="C5" i="23"/>
  <c r="AH8" i="23"/>
  <c r="AI8" i="23"/>
  <c r="AJ8" i="23"/>
  <c r="AK8" i="23"/>
  <c r="AL8" i="23"/>
  <c r="AM8" i="23"/>
  <c r="AN8" i="23"/>
  <c r="AO8" i="23"/>
  <c r="AP8" i="23"/>
  <c r="AQ8" i="23"/>
  <c r="AH17" i="23"/>
  <c r="AI17" i="23"/>
  <c r="AJ17" i="23"/>
  <c r="AK17" i="23"/>
  <c r="AL17" i="23"/>
  <c r="AM17" i="23"/>
  <c r="AN17" i="23"/>
  <c r="AO17" i="23"/>
  <c r="AP17" i="23"/>
  <c r="AQ17" i="23"/>
  <c r="AH23" i="23"/>
  <c r="AI23" i="23"/>
  <c r="AJ23" i="23"/>
  <c r="AK23" i="23"/>
  <c r="AK27" i="23" s="1"/>
  <c r="AL23" i="23"/>
  <c r="AL27" i="23" s="1"/>
  <c r="AM23" i="23"/>
  <c r="AN23" i="23"/>
  <c r="AO23" i="23"/>
  <c r="AP23" i="23"/>
  <c r="AQ23" i="23"/>
  <c r="AH24" i="23"/>
  <c r="AI24" i="23"/>
  <c r="AJ24" i="23"/>
  <c r="AK24" i="23"/>
  <c r="AL24" i="23"/>
  <c r="AM24" i="23"/>
  <c r="AN24" i="23"/>
  <c r="AO24" i="23"/>
  <c r="AP24" i="23"/>
  <c r="AQ24" i="23"/>
  <c r="AH25" i="23"/>
  <c r="AH26" i="23" s="1"/>
  <c r="AI25" i="23"/>
  <c r="AJ25" i="23"/>
  <c r="AK25" i="23"/>
  <c r="AL25" i="23"/>
  <c r="AM25" i="23"/>
  <c r="AN25" i="23"/>
  <c r="AO25" i="23"/>
  <c r="AP25" i="23"/>
  <c r="AQ25" i="23"/>
  <c r="AJ26" i="23"/>
  <c r="AP26" i="23"/>
  <c r="AH38" i="23"/>
  <c r="AI38" i="23"/>
  <c r="AJ38" i="23"/>
  <c r="AK38" i="23"/>
  <c r="AL38" i="23"/>
  <c r="AM38" i="23"/>
  <c r="AN38" i="23"/>
  <c r="AO38" i="23"/>
  <c r="AP38" i="23"/>
  <c r="AQ38" i="23"/>
  <c r="AH49" i="23"/>
  <c r="AI49" i="23"/>
  <c r="AJ49" i="23"/>
  <c r="AK49" i="23"/>
  <c r="AL49" i="23"/>
  <c r="AM49" i="23"/>
  <c r="AN49" i="23"/>
  <c r="AO49" i="23"/>
  <c r="AP49" i="23"/>
  <c r="AQ49" i="23"/>
  <c r="AH55" i="23"/>
  <c r="AI55" i="23"/>
  <c r="AI60" i="23" s="1"/>
  <c r="AI61" i="23" s="1"/>
  <c r="AJ55" i="23"/>
  <c r="AK55" i="23"/>
  <c r="AL55" i="23"/>
  <c r="AM55" i="23"/>
  <c r="AN55" i="23"/>
  <c r="AO55" i="23"/>
  <c r="AP55" i="23"/>
  <c r="AQ55" i="23"/>
  <c r="AH56" i="23"/>
  <c r="AH60" i="23" s="1"/>
  <c r="AH61" i="23" s="1"/>
  <c r="AI56" i="23"/>
  <c r="AJ56" i="23"/>
  <c r="AK56" i="23"/>
  <c r="AL56" i="23"/>
  <c r="AM56" i="23"/>
  <c r="AN56" i="23"/>
  <c r="AO56" i="23"/>
  <c r="AP56" i="23"/>
  <c r="AQ56" i="23"/>
  <c r="AH57" i="23"/>
  <c r="AI57" i="23"/>
  <c r="AJ57" i="23"/>
  <c r="AJ60" i="23" s="1"/>
  <c r="AJ61" i="23" s="1"/>
  <c r="AK57" i="23"/>
  <c r="AL57" i="23"/>
  <c r="AM57" i="23"/>
  <c r="AN57" i="23"/>
  <c r="AO57" i="23"/>
  <c r="AP57" i="23"/>
  <c r="AQ57" i="23"/>
  <c r="AH58" i="23"/>
  <c r="AI58" i="23"/>
  <c r="AJ58" i="23"/>
  <c r="AK58" i="23"/>
  <c r="AL58" i="23"/>
  <c r="AM58" i="23"/>
  <c r="AN58" i="23"/>
  <c r="AO58" i="23"/>
  <c r="AP58" i="23"/>
  <c r="AQ58" i="23"/>
  <c r="AH59" i="23"/>
  <c r="AI59" i="23"/>
  <c r="AJ59" i="23"/>
  <c r="AK59" i="23"/>
  <c r="AL59" i="23"/>
  <c r="AM59" i="23"/>
  <c r="AN59" i="23"/>
  <c r="AO59" i="23"/>
  <c r="AP59" i="23"/>
  <c r="AQ59" i="23"/>
  <c r="C24" i="34"/>
  <c r="C23" i="34"/>
  <c r="C22" i="34"/>
  <c r="C21" i="34"/>
  <c r="C20" i="34"/>
  <c r="C18" i="34"/>
  <c r="C11" i="34"/>
  <c r="C10" i="34"/>
  <c r="C7" i="34"/>
  <c r="C6" i="34"/>
  <c r="C5" i="34"/>
  <c r="D12" i="34"/>
  <c r="AH12" i="34"/>
  <c r="AI12" i="34"/>
  <c r="AJ12" i="34"/>
  <c r="AK12" i="34"/>
  <c r="AL12" i="34"/>
  <c r="AM12" i="34"/>
  <c r="AN12" i="34"/>
  <c r="AO12" i="34"/>
  <c r="AP12" i="34"/>
  <c r="AQ12" i="34"/>
  <c r="AH25" i="34"/>
  <c r="AI25" i="34"/>
  <c r="AJ25" i="34"/>
  <c r="AK25" i="34"/>
  <c r="AL25" i="34"/>
  <c r="AM25" i="34"/>
  <c r="AN25" i="34"/>
  <c r="AO25" i="34"/>
  <c r="AP25" i="34"/>
  <c r="AQ25" i="34"/>
  <c r="AH31" i="34"/>
  <c r="AI31" i="34"/>
  <c r="AJ31" i="34"/>
  <c r="AK31" i="34"/>
  <c r="AL31" i="34"/>
  <c r="AM31" i="34"/>
  <c r="AN31" i="34"/>
  <c r="AO31" i="34"/>
  <c r="AP31" i="34"/>
  <c r="AQ31" i="34"/>
  <c r="AH32" i="34"/>
  <c r="AI32" i="34"/>
  <c r="AJ32" i="34"/>
  <c r="AK32" i="34"/>
  <c r="AL32" i="34"/>
  <c r="AM32" i="34"/>
  <c r="AN32" i="34"/>
  <c r="AO32" i="34"/>
  <c r="AP32" i="34"/>
  <c r="AQ32" i="34"/>
  <c r="AH33" i="34"/>
  <c r="AI33" i="34"/>
  <c r="AJ33" i="34"/>
  <c r="AK33" i="34"/>
  <c r="AL33" i="34"/>
  <c r="AM33" i="34"/>
  <c r="AN33" i="34"/>
  <c r="AO33" i="34"/>
  <c r="AP33" i="34"/>
  <c r="AQ33" i="34"/>
  <c r="AH34" i="34"/>
  <c r="AI34" i="34"/>
  <c r="AJ34" i="34"/>
  <c r="AK34" i="34"/>
  <c r="AL34" i="34"/>
  <c r="AM34" i="34"/>
  <c r="AN34" i="34"/>
  <c r="AO34" i="34"/>
  <c r="AP34" i="34"/>
  <c r="AQ34" i="34"/>
  <c r="AH35" i="34"/>
  <c r="AI35" i="34"/>
  <c r="AJ35" i="34"/>
  <c r="AK35" i="34"/>
  <c r="AL35" i="34"/>
  <c r="AM35" i="34"/>
  <c r="AN35" i="34"/>
  <c r="AO35" i="34"/>
  <c r="AP35" i="34"/>
  <c r="AQ35" i="34"/>
  <c r="AH36" i="34"/>
  <c r="AI36" i="34"/>
  <c r="AJ36" i="34"/>
  <c r="AK36" i="34"/>
  <c r="AL36" i="34"/>
  <c r="AM36" i="34"/>
  <c r="AN36" i="34"/>
  <c r="AO36" i="34"/>
  <c r="AP36" i="34"/>
  <c r="AQ36" i="34"/>
  <c r="AH37" i="34"/>
  <c r="AI37" i="34"/>
  <c r="AJ37" i="34"/>
  <c r="AK37" i="34"/>
  <c r="AL37" i="34"/>
  <c r="AM37" i="34"/>
  <c r="AN37" i="34"/>
  <c r="AO37" i="34"/>
  <c r="AP37" i="34"/>
  <c r="AQ37" i="34"/>
  <c r="C48" i="18"/>
  <c r="C47" i="18"/>
  <c r="C46" i="18"/>
  <c r="C45" i="18"/>
  <c r="C44" i="18"/>
  <c r="C43" i="18"/>
  <c r="C42" i="18"/>
  <c r="C35" i="18"/>
  <c r="C34" i="18"/>
  <c r="C33" i="18"/>
  <c r="C32" i="18"/>
  <c r="C31" i="18"/>
  <c r="C30" i="18"/>
  <c r="C29" i="18"/>
  <c r="C14" i="18"/>
  <c r="C13" i="18"/>
  <c r="C6" i="18"/>
  <c r="C5" i="18"/>
  <c r="AH7" i="18"/>
  <c r="AI7" i="18"/>
  <c r="AJ7" i="18"/>
  <c r="AK7" i="18"/>
  <c r="AL7" i="18"/>
  <c r="AM7" i="18"/>
  <c r="AN7" i="18"/>
  <c r="AO7" i="18"/>
  <c r="AP7" i="18"/>
  <c r="AQ7" i="18"/>
  <c r="AH15" i="18"/>
  <c r="AI15" i="18"/>
  <c r="AJ15" i="18"/>
  <c r="AK15" i="18"/>
  <c r="AL15" i="18"/>
  <c r="AM15" i="18"/>
  <c r="AN15" i="18"/>
  <c r="AO15" i="18"/>
  <c r="AP15" i="18"/>
  <c r="AQ15" i="18"/>
  <c r="AH21" i="18"/>
  <c r="AI21" i="18"/>
  <c r="AI23" i="18" s="1"/>
  <c r="AJ21" i="18"/>
  <c r="AK21" i="18"/>
  <c r="AL21" i="18"/>
  <c r="AL23" i="18" s="1"/>
  <c r="AM21" i="18"/>
  <c r="AN21" i="18"/>
  <c r="AO21" i="18"/>
  <c r="AO23" i="18" s="1"/>
  <c r="AP21" i="18"/>
  <c r="AP23" i="18" s="1"/>
  <c r="AQ21" i="18"/>
  <c r="AH22" i="18"/>
  <c r="AI22" i="18"/>
  <c r="AJ22" i="18"/>
  <c r="AK22" i="18"/>
  <c r="AL22" i="18"/>
  <c r="AM22" i="18"/>
  <c r="AN22" i="18"/>
  <c r="AO22" i="18"/>
  <c r="AP22" i="18"/>
  <c r="AQ22" i="18"/>
  <c r="AH23" i="18"/>
  <c r="AH36" i="18"/>
  <c r="AI36" i="18"/>
  <c r="AJ36" i="18"/>
  <c r="AK36" i="18"/>
  <c r="AL36" i="18"/>
  <c r="AM36" i="18"/>
  <c r="AN36" i="18"/>
  <c r="AO36" i="18"/>
  <c r="AP36" i="18"/>
  <c r="AQ36" i="18"/>
  <c r="AH49" i="18"/>
  <c r="AI49" i="18"/>
  <c r="AJ49" i="18"/>
  <c r="AK49" i="18"/>
  <c r="AL49" i="18"/>
  <c r="AM49" i="18"/>
  <c r="AN49" i="18"/>
  <c r="AO49" i="18"/>
  <c r="AP49" i="18"/>
  <c r="AQ49" i="18"/>
  <c r="AH55" i="18"/>
  <c r="AI55" i="18"/>
  <c r="AJ55" i="18"/>
  <c r="AK55" i="18"/>
  <c r="AL55" i="18"/>
  <c r="AM55" i="18"/>
  <c r="AN55" i="18"/>
  <c r="AO55" i="18"/>
  <c r="AP55" i="18"/>
  <c r="AQ55" i="18"/>
  <c r="AH56" i="18"/>
  <c r="AI56" i="18"/>
  <c r="AJ56" i="18"/>
  <c r="AK56" i="18"/>
  <c r="AL56" i="18"/>
  <c r="AM56" i="18"/>
  <c r="AN56" i="18"/>
  <c r="AO56" i="18"/>
  <c r="AP56" i="18"/>
  <c r="AQ56" i="18"/>
  <c r="AH57" i="18"/>
  <c r="AI57" i="18"/>
  <c r="AJ57" i="18"/>
  <c r="AK57" i="18"/>
  <c r="AL57" i="18"/>
  <c r="AM57" i="18"/>
  <c r="AN57" i="18"/>
  <c r="AO57" i="18"/>
  <c r="AP57" i="18"/>
  <c r="AQ57" i="18"/>
  <c r="AH58" i="18"/>
  <c r="AI58" i="18"/>
  <c r="AJ58" i="18"/>
  <c r="AK58" i="18"/>
  <c r="AL58" i="18"/>
  <c r="AM58" i="18"/>
  <c r="AN58" i="18"/>
  <c r="AO58" i="18"/>
  <c r="AP58" i="18"/>
  <c r="AQ58" i="18"/>
  <c r="AH59" i="18"/>
  <c r="AI59" i="18"/>
  <c r="AJ59" i="18"/>
  <c r="AK59" i="18"/>
  <c r="AL59" i="18"/>
  <c r="AM59" i="18"/>
  <c r="AN59" i="18"/>
  <c r="AO59" i="18"/>
  <c r="AP59" i="18"/>
  <c r="AQ59" i="18"/>
  <c r="AH60" i="18"/>
  <c r="AI60" i="18"/>
  <c r="AJ60" i="18"/>
  <c r="AK60" i="18"/>
  <c r="AL60" i="18"/>
  <c r="AM60" i="18"/>
  <c r="AN60" i="18"/>
  <c r="AO60" i="18"/>
  <c r="AP60" i="18"/>
  <c r="AQ60" i="18"/>
  <c r="AH61" i="18"/>
  <c r="AI61" i="18"/>
  <c r="AJ61" i="18"/>
  <c r="AK61" i="18"/>
  <c r="AL61" i="18"/>
  <c r="AM61" i="18"/>
  <c r="AN61" i="18"/>
  <c r="AO61" i="18"/>
  <c r="AP61" i="18"/>
  <c r="AQ61" i="18"/>
  <c r="C5" i="33"/>
  <c r="C52" i="32"/>
  <c r="C51" i="32"/>
  <c r="C50" i="32"/>
  <c r="C43" i="32"/>
  <c r="C42" i="32"/>
  <c r="C41" i="32"/>
  <c r="C40" i="32"/>
  <c r="C17" i="32"/>
  <c r="C16" i="32"/>
  <c r="C15" i="32"/>
  <c r="C14" i="32"/>
  <c r="C8" i="32"/>
  <c r="C7" i="32"/>
  <c r="C6" i="32"/>
  <c r="C5" i="32"/>
  <c r="AH4" i="32"/>
  <c r="AI4" i="32"/>
  <c r="AJ4" i="32"/>
  <c r="AJ13" i="32" s="1"/>
  <c r="AK4" i="32"/>
  <c r="AK13" i="32" s="1"/>
  <c r="AL4" i="32"/>
  <c r="AM4" i="32"/>
  <c r="AM22" i="32" s="1"/>
  <c r="AN4" i="32"/>
  <c r="AN22" i="32" s="1"/>
  <c r="AO4" i="32"/>
  <c r="AO39" i="32" s="1"/>
  <c r="AP4" i="32"/>
  <c r="AQ4" i="32"/>
  <c r="AQ22" i="32" s="1"/>
  <c r="AH22" i="32"/>
  <c r="AJ22" i="32"/>
  <c r="AK22" i="32"/>
  <c r="AH23" i="32"/>
  <c r="AH30" i="32" s="1"/>
  <c r="AH34" i="32" s="1"/>
  <c r="AI23" i="32"/>
  <c r="AI30" i="32" s="1"/>
  <c r="AJ23" i="32"/>
  <c r="AJ30" i="32" s="1"/>
  <c r="AK23" i="32"/>
  <c r="AK30" i="32" s="1"/>
  <c r="AL23" i="32"/>
  <c r="AL30" i="32" s="1"/>
  <c r="AM23" i="32"/>
  <c r="AM30" i="32" s="1"/>
  <c r="AN23" i="32"/>
  <c r="AO23" i="32"/>
  <c r="AP23" i="32"/>
  <c r="AQ23" i="32"/>
  <c r="AH24" i="32"/>
  <c r="AI24" i="32"/>
  <c r="AJ24" i="32"/>
  <c r="AJ31" i="32" s="1"/>
  <c r="AK24" i="32"/>
  <c r="AL24" i="32"/>
  <c r="AL31" i="32" s="1"/>
  <c r="AM24" i="32"/>
  <c r="AM31" i="32" s="1"/>
  <c r="AN24" i="32"/>
  <c r="AN31" i="32" s="1"/>
  <c r="AO24" i="32"/>
  <c r="AO31" i="32" s="1"/>
  <c r="AP24" i="32"/>
  <c r="AQ24" i="32"/>
  <c r="AQ31" i="32" s="1"/>
  <c r="AH25" i="32"/>
  <c r="AH32" i="32" s="1"/>
  <c r="AI25" i="32"/>
  <c r="AI32" i="32" s="1"/>
  <c r="AJ25" i="32"/>
  <c r="AJ32" i="32" s="1"/>
  <c r="AK25" i="32"/>
  <c r="AL25" i="32"/>
  <c r="AL32" i="32" s="1"/>
  <c r="AM25" i="32"/>
  <c r="AN25" i="32"/>
  <c r="AN32" i="32" s="1"/>
  <c r="AO25" i="32"/>
  <c r="AO32" i="32" s="1"/>
  <c r="AP25" i="32"/>
  <c r="AP32" i="32" s="1"/>
  <c r="AQ25" i="32"/>
  <c r="AQ32" i="32" s="1"/>
  <c r="AH26" i="32"/>
  <c r="AI26" i="32"/>
  <c r="AI33" i="32" s="1"/>
  <c r="AJ26" i="32"/>
  <c r="AK26" i="32"/>
  <c r="AL26" i="32"/>
  <c r="AM26" i="32"/>
  <c r="AN26" i="32"/>
  <c r="AN33" i="32" s="1"/>
  <c r="AO26" i="32"/>
  <c r="AO33" i="32" s="1"/>
  <c r="AP26" i="32"/>
  <c r="AP33" i="32" s="1"/>
  <c r="AQ26" i="32"/>
  <c r="AQ33" i="32" s="1"/>
  <c r="AN30" i="32"/>
  <c r="AO30" i="32"/>
  <c r="AP30" i="32"/>
  <c r="AQ30" i="32"/>
  <c r="AH31" i="32"/>
  <c r="AI31" i="32"/>
  <c r="AK31" i="32"/>
  <c r="AP31" i="32"/>
  <c r="AK32" i="32"/>
  <c r="AM32" i="32"/>
  <c r="AH33" i="32"/>
  <c r="AJ33" i="32"/>
  <c r="AK33" i="32"/>
  <c r="AL33" i="32"/>
  <c r="AM33" i="32"/>
  <c r="AJ39" i="32"/>
  <c r="AK39" i="32"/>
  <c r="AN39" i="32"/>
  <c r="AQ39" i="32"/>
  <c r="AH48" i="32"/>
  <c r="AK48" i="32"/>
  <c r="AM48" i="32"/>
  <c r="AN48" i="32"/>
  <c r="AP48" i="32"/>
  <c r="AQ48" i="32"/>
  <c r="AI57" i="32"/>
  <c r="AJ57" i="32"/>
  <c r="AK57" i="32"/>
  <c r="AM57" i="32"/>
  <c r="AN57" i="32"/>
  <c r="AP57" i="32"/>
  <c r="AQ57" i="32"/>
  <c r="AH58" i="32"/>
  <c r="AI58" i="32"/>
  <c r="AI65" i="32" s="1"/>
  <c r="AI69" i="32" s="1"/>
  <c r="AJ58" i="32"/>
  <c r="AJ65" i="32" s="1"/>
  <c r="AK58" i="32"/>
  <c r="AK65" i="32" s="1"/>
  <c r="AL58" i="32"/>
  <c r="AL65" i="32" s="1"/>
  <c r="AM58" i="32"/>
  <c r="AM65" i="32" s="1"/>
  <c r="AN58" i="32"/>
  <c r="AO58" i="32"/>
  <c r="AP58" i="32"/>
  <c r="AQ58" i="32"/>
  <c r="AH59" i="32"/>
  <c r="AI59" i="32"/>
  <c r="AJ59" i="32"/>
  <c r="AK59" i="32"/>
  <c r="AL59" i="32"/>
  <c r="AL66" i="32" s="1"/>
  <c r="AM59" i="32"/>
  <c r="AM66" i="32" s="1"/>
  <c r="AN59" i="32"/>
  <c r="AN66" i="32" s="1"/>
  <c r="AO59" i="32"/>
  <c r="AO66" i="32" s="1"/>
  <c r="AP59" i="32"/>
  <c r="AQ59" i="32"/>
  <c r="AH60" i="32"/>
  <c r="AI60" i="32"/>
  <c r="AJ60" i="32"/>
  <c r="AJ67" i="32" s="1"/>
  <c r="AK60" i="32"/>
  <c r="AK67" i="32" s="1"/>
  <c r="AL60" i="32"/>
  <c r="AM60" i="32"/>
  <c r="AM67" i="32" s="1"/>
  <c r="AN60" i="32"/>
  <c r="AN67" i="32" s="1"/>
  <c r="AO60" i="32"/>
  <c r="AO67" i="32" s="1"/>
  <c r="AP60" i="32"/>
  <c r="AP67" i="32" s="1"/>
  <c r="AQ60" i="32"/>
  <c r="AQ67" i="32" s="1"/>
  <c r="AQ69" i="32" s="1"/>
  <c r="AH61" i="32"/>
  <c r="AI61" i="32"/>
  <c r="AJ61" i="32"/>
  <c r="AJ68" i="32" s="1"/>
  <c r="AK61" i="32"/>
  <c r="AL61" i="32"/>
  <c r="AL68" i="32" s="1"/>
  <c r="AM61" i="32"/>
  <c r="AN61" i="32"/>
  <c r="AO61" i="32"/>
  <c r="AO68" i="32" s="1"/>
  <c r="AP61" i="32"/>
  <c r="AP68" i="32" s="1"/>
  <c r="AQ61" i="32"/>
  <c r="AQ68" i="32" s="1"/>
  <c r="AH65" i="32"/>
  <c r="AN65" i="32"/>
  <c r="AO65" i="32"/>
  <c r="AP65" i="32"/>
  <c r="AQ65" i="32"/>
  <c r="AH66" i="32"/>
  <c r="AI66" i="32"/>
  <c r="AJ66" i="32"/>
  <c r="AK66" i="32"/>
  <c r="AP66" i="32"/>
  <c r="AQ66" i="32"/>
  <c r="AH67" i="32"/>
  <c r="AI67" i="32"/>
  <c r="AL67" i="32"/>
  <c r="AH68" i="32"/>
  <c r="AI68" i="32"/>
  <c r="AK68" i="32"/>
  <c r="AM68" i="32"/>
  <c r="AN68" i="32"/>
  <c r="AK84" i="31"/>
  <c r="AI87" i="31"/>
  <c r="C54" i="31"/>
  <c r="C53" i="31"/>
  <c r="C52" i="31"/>
  <c r="C51" i="31"/>
  <c r="C45" i="31"/>
  <c r="C44" i="31"/>
  <c r="C43" i="31"/>
  <c r="C42" i="31"/>
  <c r="C17" i="31"/>
  <c r="C16" i="31"/>
  <c r="C15" i="31"/>
  <c r="C8" i="31"/>
  <c r="C7" i="31"/>
  <c r="C6" i="31"/>
  <c r="C5" i="31"/>
  <c r="AH4" i="31"/>
  <c r="AH13" i="31" s="1"/>
  <c r="AI4" i="31"/>
  <c r="AJ4" i="31"/>
  <c r="AK4" i="31"/>
  <c r="AL4" i="31"/>
  <c r="AL22" i="31" s="1"/>
  <c r="AM4" i="31"/>
  <c r="AM22" i="31" s="1"/>
  <c r="AN4" i="31"/>
  <c r="AO4" i="31"/>
  <c r="AO50" i="31" s="1"/>
  <c r="AP4" i="31"/>
  <c r="AP59" i="31" s="1"/>
  <c r="AQ4" i="31"/>
  <c r="AQ59" i="31" s="1"/>
  <c r="AI13" i="31"/>
  <c r="AM13" i="31"/>
  <c r="AI22" i="31"/>
  <c r="AO22" i="31"/>
  <c r="AP22" i="31"/>
  <c r="AH23" i="31"/>
  <c r="AI23" i="31"/>
  <c r="AJ23" i="31"/>
  <c r="AJ27" i="31" s="1"/>
  <c r="AJ33" i="31" s="1"/>
  <c r="AK23" i="31"/>
  <c r="AK27" i="31" s="1"/>
  <c r="AK33" i="31" s="1"/>
  <c r="AL23" i="31"/>
  <c r="AM23" i="31"/>
  <c r="AM84" i="31" s="1"/>
  <c r="AN23" i="31"/>
  <c r="AO23" i="31"/>
  <c r="AO27" i="31" s="1"/>
  <c r="AO33" i="31" s="1"/>
  <c r="AP23" i="31"/>
  <c r="AP27" i="31" s="1"/>
  <c r="AP33" i="31" s="1"/>
  <c r="AQ23" i="31"/>
  <c r="AQ27" i="31" s="1"/>
  <c r="AQ33" i="31" s="1"/>
  <c r="AH24" i="31"/>
  <c r="AI24" i="31"/>
  <c r="AJ24" i="31"/>
  <c r="AK24" i="31"/>
  <c r="AL24" i="31"/>
  <c r="AM24" i="31"/>
  <c r="AN24" i="31"/>
  <c r="AN28" i="31" s="1"/>
  <c r="AN34" i="31" s="1"/>
  <c r="AO24" i="31"/>
  <c r="AO85" i="31" s="1"/>
  <c r="AP24" i="31"/>
  <c r="AP85" i="31" s="1"/>
  <c r="AQ24" i="31"/>
  <c r="AH25" i="31"/>
  <c r="AH29" i="31" s="1"/>
  <c r="AH35" i="31" s="1"/>
  <c r="AI25" i="31"/>
  <c r="AI29" i="31" s="1"/>
  <c r="AI35" i="31" s="1"/>
  <c r="AJ25" i="31"/>
  <c r="AK25" i="31"/>
  <c r="AL25" i="31"/>
  <c r="AL29" i="31" s="1"/>
  <c r="AL35" i="31" s="1"/>
  <c r="AM25" i="31"/>
  <c r="AN25" i="31"/>
  <c r="AN29" i="31" s="1"/>
  <c r="AN35" i="31" s="1"/>
  <c r="AO25" i="31"/>
  <c r="AP25" i="31"/>
  <c r="AP29" i="31" s="1"/>
  <c r="AP35" i="31" s="1"/>
  <c r="AQ25" i="31"/>
  <c r="AQ29" i="31" s="1"/>
  <c r="AQ35" i="31" s="1"/>
  <c r="AH26" i="31"/>
  <c r="AH87" i="31" s="1"/>
  <c r="AI26" i="31"/>
  <c r="AJ26" i="31"/>
  <c r="AJ87" i="31" s="1"/>
  <c r="AK26" i="31"/>
  <c r="AL26" i="31"/>
  <c r="AL87" i="31" s="1"/>
  <c r="AM26" i="31"/>
  <c r="AM87" i="31" s="1"/>
  <c r="AN26" i="31"/>
  <c r="AO26" i="31"/>
  <c r="AP26" i="31"/>
  <c r="AQ26" i="31"/>
  <c r="AQ28" i="31" s="1"/>
  <c r="AQ34" i="31" s="1"/>
  <c r="AH27" i="31"/>
  <c r="AI27" i="31"/>
  <c r="AI33" i="31" s="1"/>
  <c r="AJ28" i="31"/>
  <c r="AJ34" i="31" s="1"/>
  <c r="AO28" i="31"/>
  <c r="AO34" i="31" s="1"/>
  <c r="AP28" i="31"/>
  <c r="AP34" i="31" s="1"/>
  <c r="AM29" i="31"/>
  <c r="AM35" i="31" s="1"/>
  <c r="AH33" i="31"/>
  <c r="AI41" i="31"/>
  <c r="AM41" i="31"/>
  <c r="AN41" i="31"/>
  <c r="AO41" i="31"/>
  <c r="AI50" i="31"/>
  <c r="AK50" i="31"/>
  <c r="AL50" i="31"/>
  <c r="AM50" i="31"/>
  <c r="AQ50" i="31"/>
  <c r="AH59" i="31"/>
  <c r="AI59" i="31"/>
  <c r="AM59" i="31"/>
  <c r="AO59" i="31"/>
  <c r="AH60" i="31"/>
  <c r="AH64" i="31" s="1"/>
  <c r="AH70" i="31" s="1"/>
  <c r="AI60" i="31"/>
  <c r="AI64" i="31" s="1"/>
  <c r="AI70" i="31" s="1"/>
  <c r="AI73" i="31" s="1"/>
  <c r="AJ60" i="31"/>
  <c r="AK60" i="31"/>
  <c r="AL60" i="31"/>
  <c r="AL64" i="31" s="1"/>
  <c r="AL70" i="31" s="1"/>
  <c r="AM60" i="31"/>
  <c r="AN60" i="31"/>
  <c r="AN64" i="31" s="1"/>
  <c r="AN70" i="31" s="1"/>
  <c r="AO60" i="31"/>
  <c r="AO64" i="31" s="1"/>
  <c r="AO70" i="31" s="1"/>
  <c r="AP60" i="31"/>
  <c r="AP64" i="31" s="1"/>
  <c r="AP70" i="31" s="1"/>
  <c r="AQ60" i="31"/>
  <c r="AH61" i="31"/>
  <c r="AI61" i="31"/>
  <c r="AJ61" i="31"/>
  <c r="AK61" i="31"/>
  <c r="AK65" i="31" s="1"/>
  <c r="AK71" i="31" s="1"/>
  <c r="AL61" i="31"/>
  <c r="AL65" i="31" s="1"/>
  <c r="AL71" i="31" s="1"/>
  <c r="AM61" i="31"/>
  <c r="AN61" i="31"/>
  <c r="AN65" i="31" s="1"/>
  <c r="AN71" i="31" s="1"/>
  <c r="AO61" i="31"/>
  <c r="AP61" i="31"/>
  <c r="AQ61" i="31"/>
  <c r="AQ65" i="31" s="1"/>
  <c r="AQ71" i="31" s="1"/>
  <c r="AH62" i="31"/>
  <c r="AH66" i="31" s="1"/>
  <c r="AH72" i="31" s="1"/>
  <c r="AI62" i="31"/>
  <c r="AI66" i="31" s="1"/>
  <c r="AI72" i="31" s="1"/>
  <c r="AJ62" i="31"/>
  <c r="AK62" i="31"/>
  <c r="AL62" i="31"/>
  <c r="AL86" i="31" s="1"/>
  <c r="AM62" i="31"/>
  <c r="AN62" i="31"/>
  <c r="AN66" i="31" s="1"/>
  <c r="AN72" i="31" s="1"/>
  <c r="AO62" i="31"/>
  <c r="AP62" i="31"/>
  <c r="AP66" i="31" s="1"/>
  <c r="AP72" i="31" s="1"/>
  <c r="AQ62" i="31"/>
  <c r="AH63" i="31"/>
  <c r="AI63" i="31"/>
  <c r="AI65" i="31" s="1"/>
  <c r="AI71" i="31" s="1"/>
  <c r="AJ63" i="31"/>
  <c r="AK63" i="31"/>
  <c r="AL63" i="31"/>
  <c r="AM63" i="31"/>
  <c r="AN63" i="31"/>
  <c r="AN87" i="31" s="1"/>
  <c r="AO63" i="31"/>
  <c r="AO65" i="31" s="1"/>
  <c r="AO71" i="31" s="1"/>
  <c r="AO78" i="31" s="1"/>
  <c r="AP63" i="31"/>
  <c r="AP87" i="31" s="1"/>
  <c r="AQ63" i="31"/>
  <c r="AK64" i="31"/>
  <c r="AK70" i="31" s="1"/>
  <c r="AM64" i="31"/>
  <c r="AM70" i="31" s="1"/>
  <c r="AH65" i="31"/>
  <c r="AH71" i="31" s="1"/>
  <c r="AM65" i="31"/>
  <c r="AJ66" i="31"/>
  <c r="AJ72" i="31" s="1"/>
  <c r="AK66" i="31"/>
  <c r="AK72" i="31" s="1"/>
  <c r="AO66" i="31"/>
  <c r="AQ66" i="31"/>
  <c r="AQ72" i="31" s="1"/>
  <c r="AM71" i="31"/>
  <c r="AO72" i="31"/>
  <c r="C40" i="10"/>
  <c r="C39" i="10"/>
  <c r="C23" i="10"/>
  <c r="C22" i="10"/>
  <c r="C6" i="10"/>
  <c r="C5" i="10"/>
  <c r="AH7" i="10"/>
  <c r="AH10" i="10" s="1"/>
  <c r="AI7" i="10"/>
  <c r="AI8" i="10" s="1"/>
  <c r="AJ7" i="10"/>
  <c r="AJ8" i="10" s="1"/>
  <c r="AK7" i="10"/>
  <c r="AK8" i="10" s="1"/>
  <c r="AL7" i="10"/>
  <c r="AL8" i="10" s="1"/>
  <c r="AM7" i="10"/>
  <c r="AN7" i="10"/>
  <c r="AO7" i="10"/>
  <c r="AO9" i="10" s="1"/>
  <c r="AP7" i="10"/>
  <c r="AP10" i="10" s="1"/>
  <c r="AQ7" i="10"/>
  <c r="AQ9" i="10" s="1"/>
  <c r="AJ9" i="10"/>
  <c r="AK9" i="10"/>
  <c r="AH24" i="10"/>
  <c r="AH26" i="10" s="1"/>
  <c r="AI24" i="10"/>
  <c r="AI26" i="10" s="1"/>
  <c r="AJ24" i="10"/>
  <c r="AJ27" i="10" s="1"/>
  <c r="AK24" i="10"/>
  <c r="AK27" i="10" s="1"/>
  <c r="AL24" i="10"/>
  <c r="AL27" i="10" s="1"/>
  <c r="AM24" i="10"/>
  <c r="AM25" i="10" s="1"/>
  <c r="AN24" i="10"/>
  <c r="AN27" i="10" s="1"/>
  <c r="AO24" i="10"/>
  <c r="AP24" i="10"/>
  <c r="AP26" i="10" s="1"/>
  <c r="AQ24" i="10"/>
  <c r="AO27" i="10"/>
  <c r="AP27" i="10"/>
  <c r="AH41" i="10"/>
  <c r="AH44" i="10" s="1"/>
  <c r="AI41" i="10"/>
  <c r="AI42" i="10" s="1"/>
  <c r="AJ41" i="10"/>
  <c r="AJ44" i="10" s="1"/>
  <c r="AK41" i="10"/>
  <c r="AK42" i="10" s="1"/>
  <c r="AL41" i="10"/>
  <c r="AL43" i="10" s="1"/>
  <c r="AM41" i="10"/>
  <c r="AM42" i="10" s="1"/>
  <c r="AN41" i="10"/>
  <c r="AN43" i="10" s="1"/>
  <c r="AO41" i="10"/>
  <c r="AO42" i="10" s="1"/>
  <c r="AP41" i="10"/>
  <c r="AP44" i="10" s="1"/>
  <c r="AQ41" i="10"/>
  <c r="AQ44" i="10" s="1"/>
  <c r="AL42" i="10"/>
  <c r="AI43" i="10"/>
  <c r="AK44" i="10"/>
  <c r="AL44" i="10"/>
  <c r="C57" i="6"/>
  <c r="C41" i="6"/>
  <c r="C20" i="6"/>
  <c r="AM6" i="6"/>
  <c r="AJ7" i="6"/>
  <c r="AJ33" i="6" s="1"/>
  <c r="AJ34" i="6" s="1"/>
  <c r="AL7" i="6"/>
  <c r="AL33" i="6" s="1"/>
  <c r="AL34" i="6" s="1"/>
  <c r="AL22" i="6"/>
  <c r="AM22" i="6"/>
  <c r="AM19" i="6"/>
  <c r="AH22" i="6"/>
  <c r="AI22" i="6"/>
  <c r="AJ22" i="6"/>
  <c r="AK22" i="6"/>
  <c r="AN22" i="6"/>
  <c r="AO22" i="6"/>
  <c r="AP22" i="6"/>
  <c r="AM36" i="6"/>
  <c r="AH37" i="6"/>
  <c r="AI37" i="6"/>
  <c r="AJ37" i="6"/>
  <c r="AK37" i="6"/>
  <c r="AL37" i="6"/>
  <c r="AM37" i="6"/>
  <c r="AN37" i="6"/>
  <c r="AO37" i="6"/>
  <c r="AP37" i="6"/>
  <c r="AQ37" i="6"/>
  <c r="AM38" i="6"/>
  <c r="AJ49" i="6"/>
  <c r="AJ50" i="6" s="1"/>
  <c r="AL49" i="6"/>
  <c r="AL50" i="6" s="1"/>
  <c r="AM49" i="6"/>
  <c r="AM50" i="6" s="1"/>
  <c r="AP49" i="6"/>
  <c r="AP50" i="6" s="1"/>
  <c r="AJ52" i="6"/>
  <c r="AJ54" i="6" s="1"/>
  <c r="AN52" i="6"/>
  <c r="AN54" i="6" s="1"/>
  <c r="AN55" i="6" s="1"/>
  <c r="AH53" i="6"/>
  <c r="AI53" i="6"/>
  <c r="AJ53" i="6"/>
  <c r="AK53" i="6"/>
  <c r="AL53" i="6"/>
  <c r="AM53" i="6"/>
  <c r="AN53" i="6"/>
  <c r="AO53" i="6"/>
  <c r="AP53" i="6"/>
  <c r="AQ53" i="6"/>
  <c r="C14" i="4"/>
  <c r="C13" i="4"/>
  <c r="C6" i="4"/>
  <c r="C5" i="4"/>
  <c r="AH7" i="4"/>
  <c r="AI7" i="4"/>
  <c r="AJ7" i="4"/>
  <c r="AK7" i="4"/>
  <c r="AL7" i="4"/>
  <c r="AM7" i="4"/>
  <c r="AN7" i="4"/>
  <c r="AO7" i="4"/>
  <c r="AP7" i="4"/>
  <c r="AQ7" i="4"/>
  <c r="AH15" i="4"/>
  <c r="AH49" i="6" s="1"/>
  <c r="AH50" i="6" s="1"/>
  <c r="AI15" i="4"/>
  <c r="AI49" i="6" s="1"/>
  <c r="AI50" i="6" s="1"/>
  <c r="AI55" i="6" s="1"/>
  <c r="AJ15" i="4"/>
  <c r="AK15" i="4"/>
  <c r="AK49" i="6" s="1"/>
  <c r="AK50" i="6" s="1"/>
  <c r="AL15" i="4"/>
  <c r="AM15" i="4"/>
  <c r="AN15" i="4"/>
  <c r="AN49" i="6" s="1"/>
  <c r="AN50" i="6" s="1"/>
  <c r="AO15" i="4"/>
  <c r="AO49" i="6" s="1"/>
  <c r="AO50" i="6" s="1"/>
  <c r="AP15" i="4"/>
  <c r="AQ15" i="4"/>
  <c r="AQ49" i="6" s="1"/>
  <c r="AQ50" i="6" s="1"/>
  <c r="AH21" i="4"/>
  <c r="AI21" i="4"/>
  <c r="AJ21" i="4"/>
  <c r="AJ23" i="4" s="1"/>
  <c r="AJ21" i="6" s="1"/>
  <c r="AK21" i="4"/>
  <c r="AL21" i="4"/>
  <c r="AM21" i="4"/>
  <c r="AM23" i="4" s="1"/>
  <c r="AM7" i="6" s="1"/>
  <c r="AM33" i="6" s="1"/>
  <c r="AM34" i="6" s="1"/>
  <c r="AN21" i="4"/>
  <c r="AO21" i="4"/>
  <c r="AP21" i="4"/>
  <c r="AP23" i="4" s="1"/>
  <c r="AP21" i="6" s="1"/>
  <c r="AQ21" i="4"/>
  <c r="AQ23" i="4" s="1"/>
  <c r="AQ7" i="6" s="1"/>
  <c r="AQ33" i="6" s="1"/>
  <c r="AQ34" i="6" s="1"/>
  <c r="AH22" i="4"/>
  <c r="AI22" i="4"/>
  <c r="AI23" i="4" s="1"/>
  <c r="AJ22" i="4"/>
  <c r="AK22" i="4"/>
  <c r="AK23" i="4" s="1"/>
  <c r="AK21" i="6" s="1"/>
  <c r="AL22" i="4"/>
  <c r="AM22" i="4"/>
  <c r="AN22" i="4"/>
  <c r="AO22" i="4"/>
  <c r="AP22" i="4"/>
  <c r="AQ22" i="4"/>
  <c r="AH23" i="4"/>
  <c r="AH7" i="6" s="1"/>
  <c r="AH33" i="6" s="1"/>
  <c r="AH34" i="6" s="1"/>
  <c r="AL23" i="4"/>
  <c r="AL21" i="6" s="1"/>
  <c r="C19" i="3"/>
  <c r="C17" i="3"/>
  <c r="C16" i="3"/>
  <c r="AH18" i="3"/>
  <c r="AI18" i="3"/>
  <c r="AI21" i="3" s="1"/>
  <c r="AI52" i="6" s="1"/>
  <c r="AI54" i="6" s="1"/>
  <c r="AJ18" i="3"/>
  <c r="AK18" i="3"/>
  <c r="AL18" i="3"/>
  <c r="AM18" i="3"/>
  <c r="AN18" i="3"/>
  <c r="AN21" i="3" s="1"/>
  <c r="AO18" i="3"/>
  <c r="AO21" i="3" s="1"/>
  <c r="AO52" i="6" s="1"/>
  <c r="AO54" i="6" s="1"/>
  <c r="AP18" i="3"/>
  <c r="AQ18" i="3"/>
  <c r="AQ21" i="3" s="1"/>
  <c r="AQ52" i="6" s="1"/>
  <c r="AH20" i="3"/>
  <c r="AI20" i="3"/>
  <c r="AJ20" i="3"/>
  <c r="AJ21" i="3" s="1"/>
  <c r="AK20" i="3"/>
  <c r="AL20" i="3"/>
  <c r="AM20" i="3"/>
  <c r="AN20" i="3"/>
  <c r="AO20" i="3"/>
  <c r="AP20" i="3"/>
  <c r="AQ20" i="3"/>
  <c r="AL21" i="3"/>
  <c r="AL52" i="6" s="1"/>
  <c r="AL54" i="6" s="1"/>
  <c r="AM21" i="3"/>
  <c r="AM52" i="6" s="1"/>
  <c r="AM54" i="6" s="1"/>
  <c r="AH27" i="3"/>
  <c r="AH29" i="3" s="1"/>
  <c r="AI27" i="3"/>
  <c r="AI38" i="3" s="1"/>
  <c r="AI40" i="3" s="1"/>
  <c r="AJ27" i="3"/>
  <c r="AJ29" i="3" s="1"/>
  <c r="AK27" i="3"/>
  <c r="AL27" i="3"/>
  <c r="AM27" i="3"/>
  <c r="AM29" i="3" s="1"/>
  <c r="AM32" i="3" s="1"/>
  <c r="AN27" i="3"/>
  <c r="AO27" i="3"/>
  <c r="AP27" i="3"/>
  <c r="AP38" i="3" s="1"/>
  <c r="AP40" i="3" s="1"/>
  <c r="AQ27" i="3"/>
  <c r="AH28" i="3"/>
  <c r="AI28" i="3"/>
  <c r="AJ28" i="3"/>
  <c r="AK28" i="3"/>
  <c r="AK39" i="3" s="1"/>
  <c r="AK40" i="3" s="1"/>
  <c r="AL28" i="3"/>
  <c r="AL39" i="3" s="1"/>
  <c r="AM28" i="3"/>
  <c r="AN28" i="3"/>
  <c r="AN39" i="3" s="1"/>
  <c r="AO28" i="3"/>
  <c r="AO39" i="3" s="1"/>
  <c r="AP28" i="3"/>
  <c r="AP39" i="3" s="1"/>
  <c r="AQ28" i="3"/>
  <c r="AQ39" i="3" s="1"/>
  <c r="AH30" i="3"/>
  <c r="AH31" i="3" s="1"/>
  <c r="AI30" i="3"/>
  <c r="AI31" i="3" s="1"/>
  <c r="AJ30" i="3"/>
  <c r="AJ41" i="3" s="1"/>
  <c r="AJ42" i="3" s="1"/>
  <c r="AK30" i="3"/>
  <c r="AK31" i="3" s="1"/>
  <c r="AL30" i="3"/>
  <c r="AL31" i="3" s="1"/>
  <c r="AM30" i="3"/>
  <c r="AN30" i="3"/>
  <c r="AN31" i="3" s="1"/>
  <c r="AO30" i="3"/>
  <c r="AO31" i="3" s="1"/>
  <c r="AP30" i="3"/>
  <c r="AP31" i="3" s="1"/>
  <c r="AQ30" i="3"/>
  <c r="AQ31" i="3" s="1"/>
  <c r="AM31" i="3"/>
  <c r="AK38" i="3"/>
  <c r="AH39" i="3"/>
  <c r="AI39" i="3"/>
  <c r="AJ39" i="3"/>
  <c r="AM39" i="3"/>
  <c r="AM41" i="3"/>
  <c r="AM42" i="3" s="1"/>
  <c r="AQ41" i="3"/>
  <c r="AQ42" i="3" s="1"/>
  <c r="C8" i="3"/>
  <c r="C6" i="3"/>
  <c r="C5" i="3"/>
  <c r="AH7" i="3"/>
  <c r="AH10" i="3" s="1"/>
  <c r="AI7" i="3"/>
  <c r="AJ7" i="3"/>
  <c r="AK7" i="3"/>
  <c r="AL7" i="3"/>
  <c r="AL10" i="3" s="1"/>
  <c r="AM7" i="3"/>
  <c r="AM10" i="3" s="1"/>
  <c r="AN7" i="3"/>
  <c r="AO7" i="3"/>
  <c r="AP7" i="3"/>
  <c r="AQ7" i="3"/>
  <c r="AH9" i="3"/>
  <c r="AI9" i="3"/>
  <c r="AJ9" i="3"/>
  <c r="AJ10" i="3" s="1"/>
  <c r="AK9" i="3"/>
  <c r="AL9" i="3"/>
  <c r="AM9" i="3"/>
  <c r="AN9" i="3"/>
  <c r="AO9" i="3"/>
  <c r="AP9" i="3"/>
  <c r="AQ9" i="3"/>
  <c r="AO10" i="3"/>
  <c r="AI44" i="10" l="1"/>
  <c r="AM27" i="10"/>
  <c r="AP25" i="10"/>
  <c r="AK25" i="10"/>
  <c r="AL10" i="10"/>
  <c r="AM26" i="10"/>
  <c r="AK26" i="10"/>
  <c r="AN44" i="10"/>
  <c r="AI25" i="10"/>
  <c r="AL9" i="10"/>
  <c r="AI7" i="6"/>
  <c r="AI33" i="6" s="1"/>
  <c r="AI34" i="6" s="1"/>
  <c r="AI21" i="6"/>
  <c r="AQ55" i="6"/>
  <c r="AO55" i="6"/>
  <c r="AL25" i="10"/>
  <c r="AI10" i="10"/>
  <c r="AM86" i="31"/>
  <c r="AK85" i="31"/>
  <c r="AI84" i="31"/>
  <c r="AO69" i="32"/>
  <c r="AM69" i="32"/>
  <c r="AL41" i="3"/>
  <c r="AL42" i="3" s="1"/>
  <c r="AL29" i="3"/>
  <c r="AL32" i="3" s="1"/>
  <c r="AQ54" i="6"/>
  <c r="AH21" i="6"/>
  <c r="AK13" i="31"/>
  <c r="AK41" i="31"/>
  <c r="AI85" i="31"/>
  <c r="AI28" i="31"/>
  <c r="AI34" i="31" s="1"/>
  <c r="AJ13" i="31"/>
  <c r="AJ22" i="31"/>
  <c r="AJ41" i="31"/>
  <c r="AP21" i="3"/>
  <c r="AP52" i="6" s="1"/>
  <c r="AP54" i="6" s="1"/>
  <c r="AP55" i="6" s="1"/>
  <c r="AK7" i="6"/>
  <c r="AK33" i="6" s="1"/>
  <c r="AK34" i="6" s="1"/>
  <c r="AQ25" i="10"/>
  <c r="AQ26" i="10"/>
  <c r="AQ27" i="10"/>
  <c r="AJ50" i="31"/>
  <c r="AJ29" i="31"/>
  <c r="AJ35" i="31" s="1"/>
  <c r="AJ86" i="31"/>
  <c r="AH28" i="31"/>
  <c r="AH34" i="31" s="1"/>
  <c r="AH85" i="31"/>
  <c r="AL62" i="18"/>
  <c r="AO27" i="23"/>
  <c r="AO26" i="23"/>
  <c r="AQ10" i="3"/>
  <c r="AL38" i="3"/>
  <c r="AO23" i="4"/>
  <c r="AQ21" i="6"/>
  <c r="AQ10" i="10"/>
  <c r="AQ8" i="10"/>
  <c r="AJ65" i="31"/>
  <c r="AJ71" i="31" s="1"/>
  <c r="AJ78" i="31" s="1"/>
  <c r="AJ85" i="31"/>
  <c r="AP10" i="3"/>
  <c r="AI29" i="3"/>
  <c r="AQ29" i="3"/>
  <c r="AQ32" i="3" s="1"/>
  <c r="AN23" i="4"/>
  <c r="AQ42" i="10"/>
  <c r="AH27" i="10"/>
  <c r="AQ79" i="31"/>
  <c r="AM27" i="31"/>
  <c r="AM33" i="31" s="1"/>
  <c r="AN84" i="31"/>
  <c r="AN27" i="31"/>
  <c r="AN33" i="31" s="1"/>
  <c r="AQ86" i="31"/>
  <c r="AI48" i="32"/>
  <c r="AI22" i="32"/>
  <c r="AI39" i="32"/>
  <c r="AJ42" i="10"/>
  <c r="AJ43" i="10"/>
  <c r="AK73" i="31"/>
  <c r="AM39" i="6"/>
  <c r="AO87" i="31"/>
  <c r="AP86" i="31"/>
  <c r="AN85" i="31"/>
  <c r="AN10" i="3"/>
  <c r="AO29" i="3"/>
  <c r="AM21" i="6"/>
  <c r="AM23" i="6" s="1"/>
  <c r="AN9" i="10"/>
  <c r="AN10" i="10"/>
  <c r="AQ64" i="31"/>
  <c r="AQ70" i="31" s="1"/>
  <c r="AQ84" i="31"/>
  <c r="AH86" i="31"/>
  <c r="AK43" i="10"/>
  <c r="AO25" i="10"/>
  <c r="AO26" i="10"/>
  <c r="AI9" i="10"/>
  <c r="AH38" i="3"/>
  <c r="AH40" i="3" s="1"/>
  <c r="AN41" i="3"/>
  <c r="AN42" i="3" s="1"/>
  <c r="AN29" i="3"/>
  <c r="AK21" i="3"/>
  <c r="AK52" i="6" s="1"/>
  <c r="AK54" i="6" s="1"/>
  <c r="AK55" i="6" s="1"/>
  <c r="AM8" i="10"/>
  <c r="AM10" i="10"/>
  <c r="AP73" i="31"/>
  <c r="AN50" i="31"/>
  <c r="AN22" i="31"/>
  <c r="AN13" i="31"/>
  <c r="AN59" i="31"/>
  <c r="AM38" i="34"/>
  <c r="AK86" i="31"/>
  <c r="AK29" i="31"/>
  <c r="AK35" i="31" s="1"/>
  <c r="AK79" i="31" s="1"/>
  <c r="AJ64" i="31"/>
  <c r="AJ70" i="31" s="1"/>
  <c r="AJ84" i="31"/>
  <c r="AJ55" i="6"/>
  <c r="AH21" i="3"/>
  <c r="AH52" i="6" s="1"/>
  <c r="AH54" i="6" s="1"/>
  <c r="AH55" i="6" s="1"/>
  <c r="AP7" i="6"/>
  <c r="AP33" i="6" s="1"/>
  <c r="AP34" i="6" s="1"/>
  <c r="AJ10" i="10"/>
  <c r="AI13" i="32"/>
  <c r="AK10" i="10"/>
  <c r="AH41" i="31"/>
  <c r="AH84" i="31"/>
  <c r="AH69" i="32"/>
  <c r="AH73" i="32" s="1"/>
  <c r="AH13" i="19" s="1"/>
  <c r="AP69" i="32"/>
  <c r="AN69" i="32"/>
  <c r="AL69" i="32"/>
  <c r="AI34" i="32"/>
  <c r="AI73" i="32" s="1"/>
  <c r="AI13" i="19" s="1"/>
  <c r="AL22" i="32"/>
  <c r="AL39" i="32"/>
  <c r="AL57" i="32"/>
  <c r="AI66" i="23"/>
  <c r="AO30" i="35"/>
  <c r="AN23" i="18"/>
  <c r="AK38" i="34"/>
  <c r="AQ26" i="23"/>
  <c r="AQ27" i="23"/>
  <c r="AN29" i="35"/>
  <c r="AN24" i="35"/>
  <c r="AN34" i="35"/>
  <c r="AN14" i="35"/>
  <c r="AJ69" i="32"/>
  <c r="AM30" i="35"/>
  <c r="AH50" i="31"/>
  <c r="AH79" i="31"/>
  <c r="AH22" i="31"/>
  <c r="AL48" i="32"/>
  <c r="AH57" i="32"/>
  <c r="AH13" i="32"/>
  <c r="AH39" i="32"/>
  <c r="AL38" i="34"/>
  <c r="AH38" i="34"/>
  <c r="AP38" i="34"/>
  <c r="AP41" i="31"/>
  <c r="AQ85" i="31"/>
  <c r="AO84" i="31"/>
  <c r="AQ87" i="31"/>
  <c r="AI78" i="31"/>
  <c r="AQ73" i="31"/>
  <c r="AP79" i="31"/>
  <c r="AN78" i="31"/>
  <c r="AL27" i="31"/>
  <c r="AL33" i="31" s="1"/>
  <c r="AL36" i="31" s="1"/>
  <c r="AL84" i="31"/>
  <c r="AP22" i="32"/>
  <c r="AP39" i="32"/>
  <c r="AK62" i="18"/>
  <c r="AP34" i="32"/>
  <c r="AL34" i="32"/>
  <c r="AO22" i="32"/>
  <c r="AO48" i="32"/>
  <c r="AP65" i="31"/>
  <c r="AP71" i="31" s="1"/>
  <c r="AP78" i="31" s="1"/>
  <c r="AH36" i="31"/>
  <c r="AO29" i="31"/>
  <c r="AO35" i="31" s="1"/>
  <c r="AO79" i="31" s="1"/>
  <c r="AO86" i="31"/>
  <c r="AM28" i="31"/>
  <c r="AM34" i="31" s="1"/>
  <c r="AM85" i="31"/>
  <c r="AK10" i="3"/>
  <c r="AI10" i="3"/>
  <c r="AK29" i="3"/>
  <c r="AK32" i="3" s="1"/>
  <c r="AP50" i="31"/>
  <c r="AL85" i="31"/>
  <c r="AK34" i="32"/>
  <c r="AO62" i="18"/>
  <c r="AO60" i="23"/>
  <c r="AO61" i="23" s="1"/>
  <c r="AO66" i="23" s="1"/>
  <c r="AK60" i="23"/>
  <c r="AK61" i="23" s="1"/>
  <c r="AK66" i="23" s="1"/>
  <c r="AQ24" i="35"/>
  <c r="AQ34" i="35"/>
  <c r="AI26" i="23"/>
  <c r="AJ26" i="24"/>
  <c r="AL35" i="36"/>
  <c r="AJ35" i="36"/>
  <c r="AH35" i="36"/>
  <c r="AP62" i="18"/>
  <c r="AP27" i="23"/>
  <c r="AK28" i="31"/>
  <c r="AK34" i="31" s="1"/>
  <c r="AI79" i="31"/>
  <c r="AP84" i="31"/>
  <c r="AJ48" i="32"/>
  <c r="AJ38" i="34"/>
  <c r="AN27" i="23"/>
  <c r="AH14" i="35"/>
  <c r="AI86" i="31"/>
  <c r="AQ34" i="32"/>
  <c r="AQ73" i="32" s="1"/>
  <c r="AQ13" i="19" s="1"/>
  <c r="AO34" i="32"/>
  <c r="AM34" i="32"/>
  <c r="AQ23" i="18"/>
  <c r="AM26" i="23"/>
  <c r="AM34" i="35"/>
  <c r="AK26" i="24"/>
  <c r="AQ60" i="23"/>
  <c r="AQ61" i="23" s="1"/>
  <c r="AL29" i="35"/>
  <c r="AH30" i="35"/>
  <c r="AQ35" i="36"/>
  <c r="AK69" i="32"/>
  <c r="AJ34" i="32"/>
  <c r="AN62" i="18"/>
  <c r="AN26" i="23"/>
  <c r="AL26" i="23"/>
  <c r="AJ27" i="23"/>
  <c r="AJ66" i="23" s="1"/>
  <c r="AP35" i="36"/>
  <c r="AM35" i="36"/>
  <c r="AK35" i="36"/>
  <c r="AM62" i="18"/>
  <c r="AM23" i="18"/>
  <c r="AI38" i="34"/>
  <c r="AQ38" i="34"/>
  <c r="AM27" i="23"/>
  <c r="AK26" i="23"/>
  <c r="AI27" i="23"/>
  <c r="AL26" i="24"/>
  <c r="AO35" i="36"/>
  <c r="AH27" i="23"/>
  <c r="AH66" i="23" s="1"/>
  <c r="AK30" i="35"/>
  <c r="AI30" i="35"/>
  <c r="AQ30" i="35"/>
  <c r="AM24" i="35"/>
  <c r="AN79" i="31"/>
  <c r="AL28" i="31"/>
  <c r="AL34" i="31" s="1"/>
  <c r="AL78" i="31" s="1"/>
  <c r="AM39" i="32"/>
  <c r="AK23" i="18"/>
  <c r="AO38" i="34"/>
  <c r="AM60" i="23"/>
  <c r="AM61" i="23" s="1"/>
  <c r="AP30" i="35"/>
  <c r="AL24" i="35"/>
  <c r="AK87" i="31"/>
  <c r="AN86" i="31"/>
  <c r="AJ23" i="18"/>
  <c r="AN38" i="34"/>
  <c r="AP60" i="23"/>
  <c r="AP61" i="23" s="1"/>
  <c r="AP66" i="23" s="1"/>
  <c r="AN60" i="23"/>
  <c r="AN61" i="23" s="1"/>
  <c r="AL60" i="23"/>
  <c r="AL61" i="23" s="1"/>
  <c r="AL66" i="23" s="1"/>
  <c r="AO29" i="35"/>
  <c r="AI35" i="36"/>
  <c r="AN35" i="36"/>
  <c r="AQ26" i="24"/>
  <c r="AP26" i="24"/>
  <c r="AH26" i="24"/>
  <c r="AP34" i="35"/>
  <c r="AN30" i="35"/>
  <c r="AJ14" i="35"/>
  <c r="AK29" i="35"/>
  <c r="AI29" i="35"/>
  <c r="AH29" i="35"/>
  <c r="AJ24" i="35"/>
  <c r="AQ14" i="35"/>
  <c r="AP14" i="35"/>
  <c r="AQ29" i="35"/>
  <c r="AM66" i="23"/>
  <c r="AJ62" i="18"/>
  <c r="AI62" i="18"/>
  <c r="AH62" i="18"/>
  <c r="AQ62" i="18"/>
  <c r="AN34" i="32"/>
  <c r="AN73" i="32" s="1"/>
  <c r="AN13" i="19" s="1"/>
  <c r="AJ73" i="32"/>
  <c r="AJ13" i="19" s="1"/>
  <c r="AQ13" i="32"/>
  <c r="AP13" i="32"/>
  <c r="AO13" i="32"/>
  <c r="AN13" i="32"/>
  <c r="AO57" i="32"/>
  <c r="AM13" i="32"/>
  <c r="AL13" i="32"/>
  <c r="AJ73" i="31"/>
  <c r="AQ78" i="31"/>
  <c r="AM36" i="31"/>
  <c r="AM78" i="31"/>
  <c r="AK36" i="31"/>
  <c r="AK77" i="31"/>
  <c r="AJ36" i="31"/>
  <c r="AJ77" i="31"/>
  <c r="AJ80" i="31" s="1"/>
  <c r="AJ12" i="19" s="1"/>
  <c r="AJ11" i="19" s="1"/>
  <c r="AH77" i="31"/>
  <c r="AH80" i="31" s="1"/>
  <c r="AH12" i="19" s="1"/>
  <c r="AH11" i="19" s="1"/>
  <c r="AH73" i="31"/>
  <c r="AJ79" i="31"/>
  <c r="AH78" i="31"/>
  <c r="AK78" i="31"/>
  <c r="AQ77" i="31"/>
  <c r="AQ80" i="31" s="1"/>
  <c r="AQ12" i="19" s="1"/>
  <c r="AQ36" i="31"/>
  <c r="AP77" i="31"/>
  <c r="AP80" i="31" s="1"/>
  <c r="AP12" i="19" s="1"/>
  <c r="AP36" i="31"/>
  <c r="AO73" i="31"/>
  <c r="AO77" i="31"/>
  <c r="AO80" i="31" s="1"/>
  <c r="AO12" i="19" s="1"/>
  <c r="AM77" i="31"/>
  <c r="AM80" i="31" s="1"/>
  <c r="AM12" i="19" s="1"/>
  <c r="AM73" i="31"/>
  <c r="AN73" i="31"/>
  <c r="AN77" i="31"/>
  <c r="AN36" i="31"/>
  <c r="AI77" i="31"/>
  <c r="AI80" i="31" s="1"/>
  <c r="AI12" i="19" s="1"/>
  <c r="AI36" i="31"/>
  <c r="AK22" i="31"/>
  <c r="AM66" i="31"/>
  <c r="AM72" i="31" s="1"/>
  <c r="AM79" i="31" s="1"/>
  <c r="AK59" i="31"/>
  <c r="AQ13" i="31"/>
  <c r="AL66" i="31"/>
  <c r="AL72" i="31" s="1"/>
  <c r="AL79" i="31" s="1"/>
  <c r="AJ59" i="31"/>
  <c r="AP13" i="31"/>
  <c r="AL59" i="31"/>
  <c r="AQ41" i="31"/>
  <c r="AQ22" i="31"/>
  <c r="AO13" i="31"/>
  <c r="AL13" i="31"/>
  <c r="AL41" i="31"/>
  <c r="AO44" i="10"/>
  <c r="AM43" i="10"/>
  <c r="AI27" i="10"/>
  <c r="AO10" i="10"/>
  <c r="AM9" i="10"/>
  <c r="AM44" i="10"/>
  <c r="AH42" i="10"/>
  <c r="AN25" i="10"/>
  <c r="AH8" i="10"/>
  <c r="AH43" i="10"/>
  <c r="AN26" i="10"/>
  <c r="AH9" i="10"/>
  <c r="AP42" i="10"/>
  <c r="AL26" i="10"/>
  <c r="AJ25" i="10"/>
  <c r="AP8" i="10"/>
  <c r="AQ43" i="10"/>
  <c r="AO8" i="10"/>
  <c r="AP43" i="10"/>
  <c r="AN42" i="10"/>
  <c r="AJ26" i="10"/>
  <c r="AH25" i="10"/>
  <c r="AP9" i="10"/>
  <c r="AN8" i="10"/>
  <c r="AO43" i="10"/>
  <c r="AM55" i="6"/>
  <c r="AL55" i="6"/>
  <c r="AM9" i="6"/>
  <c r="AL40" i="3"/>
  <c r="AL43" i="3" s="1"/>
  <c r="AL6" i="19" s="1"/>
  <c r="AI32" i="3"/>
  <c r="AH32" i="3"/>
  <c r="AO32" i="3"/>
  <c r="AH43" i="3"/>
  <c r="AH6" i="19" s="1"/>
  <c r="AN32" i="3"/>
  <c r="AK41" i="3"/>
  <c r="AK42" i="3" s="1"/>
  <c r="AK43" i="3" s="1"/>
  <c r="AK6" i="19" s="1"/>
  <c r="AJ31" i="3"/>
  <c r="AJ32" i="3" s="1"/>
  <c r="AI41" i="3"/>
  <c r="AI42" i="3" s="1"/>
  <c r="AI43" i="3" s="1"/>
  <c r="AI6" i="19" s="1"/>
  <c r="AO38" i="3"/>
  <c r="AO40" i="3" s="1"/>
  <c r="AH41" i="3"/>
  <c r="AH42" i="3" s="1"/>
  <c r="AN38" i="3"/>
  <c r="AN40" i="3" s="1"/>
  <c r="AN43" i="3" s="1"/>
  <c r="AN6" i="19" s="1"/>
  <c r="AP29" i="3"/>
  <c r="AP32" i="3" s="1"/>
  <c r="AQ38" i="3"/>
  <c r="AQ40" i="3" s="1"/>
  <c r="AQ43" i="3" s="1"/>
  <c r="AQ6" i="19" s="1"/>
  <c r="AM38" i="3"/>
  <c r="AM40" i="3" s="1"/>
  <c r="AM43" i="3" s="1"/>
  <c r="AM6" i="19" s="1"/>
  <c r="AP41" i="3"/>
  <c r="AP42" i="3" s="1"/>
  <c r="AP43" i="3" s="1"/>
  <c r="AP6" i="19" s="1"/>
  <c r="AJ38" i="3"/>
  <c r="AJ40" i="3" s="1"/>
  <c r="AJ43" i="3" s="1"/>
  <c r="AJ6" i="19" s="1"/>
  <c r="AO41" i="3"/>
  <c r="AO42" i="3" s="1"/>
  <c r="C15" i="9"/>
  <c r="C16" i="9"/>
  <c r="C17" i="9"/>
  <c r="C18" i="9"/>
  <c r="E27" i="2"/>
  <c r="F27" i="2"/>
  <c r="G27" i="2"/>
  <c r="H27" i="2"/>
  <c r="I27" i="2"/>
  <c r="J27" i="2"/>
  <c r="E28" i="2"/>
  <c r="F28" i="2"/>
  <c r="G28" i="2"/>
  <c r="H28" i="2"/>
  <c r="I28" i="2"/>
  <c r="J28" i="2"/>
  <c r="E29" i="2"/>
  <c r="F29" i="2"/>
  <c r="G29" i="2"/>
  <c r="H29" i="2"/>
  <c r="I29" i="2"/>
  <c r="J29" i="2"/>
  <c r="E30" i="2"/>
  <c r="F30" i="2"/>
  <c r="G30" i="2"/>
  <c r="H30" i="2"/>
  <c r="I30" i="2"/>
  <c r="J30" i="2"/>
  <c r="E31" i="2"/>
  <c r="F31" i="2"/>
  <c r="G31" i="2"/>
  <c r="H31" i="2"/>
  <c r="I31" i="2"/>
  <c r="J31" i="2"/>
  <c r="D28" i="2"/>
  <c r="D29" i="2"/>
  <c r="D30" i="2"/>
  <c r="D31" i="2"/>
  <c r="D27" i="2"/>
  <c r="E5" i="2"/>
  <c r="F5" i="2"/>
  <c r="G5" i="2"/>
  <c r="H5" i="2"/>
  <c r="I5" i="2"/>
  <c r="J5" i="2"/>
  <c r="D5" i="2"/>
  <c r="C9" i="2"/>
  <c r="L8" i="9" s="1"/>
  <c r="C10" i="2"/>
  <c r="D18" i="9" s="1"/>
  <c r="AJ19" i="6" l="1"/>
  <c r="AJ23" i="6" s="1"/>
  <c r="AJ6" i="6"/>
  <c r="AM11" i="19"/>
  <c r="AM73" i="32"/>
  <c r="AM13" i="19" s="1"/>
  <c r="AN80" i="31"/>
  <c r="AN12" i="19" s="1"/>
  <c r="AN11" i="19" s="1"/>
  <c r="AO73" i="32"/>
  <c r="AO13" i="19" s="1"/>
  <c r="AP6" i="6"/>
  <c r="AP19" i="6"/>
  <c r="AP23" i="6" s="1"/>
  <c r="AI19" i="6"/>
  <c r="AI23" i="6" s="1"/>
  <c r="AI6" i="6"/>
  <c r="AO21" i="6"/>
  <c r="AO7" i="6"/>
  <c r="AO33" i="6" s="1"/>
  <c r="AO34" i="6" s="1"/>
  <c r="AN21" i="6"/>
  <c r="AN7" i="6"/>
  <c r="AN33" i="6" s="1"/>
  <c r="AN34" i="6" s="1"/>
  <c r="AQ6" i="6"/>
  <c r="AQ36" i="6" s="1"/>
  <c r="AQ38" i="6" s="1"/>
  <c r="AQ39" i="6" s="1"/>
  <c r="AQ19" i="6"/>
  <c r="AN19" i="6"/>
  <c r="AN6" i="6"/>
  <c r="AK80" i="31"/>
  <c r="AK12" i="19" s="1"/>
  <c r="AK11" i="19" s="1"/>
  <c r="AN66" i="23"/>
  <c r="AQ66" i="23"/>
  <c r="AO36" i="31"/>
  <c r="AL77" i="31"/>
  <c r="AL80" i="31" s="1"/>
  <c r="AL12" i="19" s="1"/>
  <c r="AP11" i="19"/>
  <c r="AK73" i="32"/>
  <c r="AK13" i="19" s="1"/>
  <c r="AL73" i="32"/>
  <c r="AL13" i="19" s="1"/>
  <c r="AO6" i="6"/>
  <c r="AO19" i="6"/>
  <c r="AH19" i="6"/>
  <c r="AH23" i="6" s="1"/>
  <c r="AH6" i="6"/>
  <c r="AQ11" i="19"/>
  <c r="AK6" i="6"/>
  <c r="AK19" i="6"/>
  <c r="AK23" i="6" s="1"/>
  <c r="AP73" i="32"/>
  <c r="AP13" i="19" s="1"/>
  <c r="AL6" i="6"/>
  <c r="AL19" i="6"/>
  <c r="AL23" i="6" s="1"/>
  <c r="AO11" i="19"/>
  <c r="AI11" i="19"/>
  <c r="AL73" i="31"/>
  <c r="AO43" i="3"/>
  <c r="AO6" i="19" s="1"/>
  <c r="D17" i="9"/>
  <c r="C31" i="2"/>
  <c r="H26" i="2"/>
  <c r="F26" i="2"/>
  <c r="C30" i="2"/>
  <c r="G26" i="2"/>
  <c r="I26" i="2"/>
  <c r="E26" i="2"/>
  <c r="J26" i="2"/>
  <c r="D26" i="2"/>
  <c r="C5" i="2"/>
  <c r="AK36" i="6" l="1"/>
  <c r="AK38" i="6" s="1"/>
  <c r="AK39" i="6" s="1"/>
  <c r="AK9" i="6"/>
  <c r="AJ36" i="6"/>
  <c r="AJ38" i="6" s="1"/>
  <c r="AJ39" i="6" s="1"/>
  <c r="AJ9" i="6"/>
  <c r="AN36" i="6"/>
  <c r="AN38" i="6" s="1"/>
  <c r="AN39" i="6" s="1"/>
  <c r="AN9" i="6"/>
  <c r="AN23" i="6"/>
  <c r="AI9" i="6"/>
  <c r="AI36" i="6"/>
  <c r="AI38" i="6" s="1"/>
  <c r="AI39" i="6" s="1"/>
  <c r="AH9" i="6"/>
  <c r="AH36" i="6"/>
  <c r="AH38" i="6" s="1"/>
  <c r="AH39" i="6" s="1"/>
  <c r="AP9" i="6"/>
  <c r="AP36" i="6"/>
  <c r="AP38" i="6" s="1"/>
  <c r="AP39" i="6" s="1"/>
  <c r="AL36" i="6"/>
  <c r="AL38" i="6" s="1"/>
  <c r="AL39" i="6" s="1"/>
  <c r="AL9" i="6"/>
  <c r="AO23" i="6"/>
  <c r="AO9" i="6"/>
  <c r="AO36" i="6"/>
  <c r="AO38" i="6" s="1"/>
  <c r="AO39" i="6" s="1"/>
  <c r="AL11" i="19"/>
  <c r="AG34" i="36"/>
  <c r="AF34" i="36"/>
  <c r="AE34" i="36"/>
  <c r="AD34" i="36"/>
  <c r="AC34" i="36"/>
  <c r="AB34" i="36"/>
  <c r="AA34" i="36"/>
  <c r="Z34" i="36"/>
  <c r="Y34" i="36"/>
  <c r="X34" i="36"/>
  <c r="W34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AG31" i="36"/>
  <c r="AF31" i="36"/>
  <c r="AE31" i="36"/>
  <c r="AD31" i="36"/>
  <c r="AC31" i="36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AG23" i="36"/>
  <c r="AF23" i="36"/>
  <c r="AE23" i="36"/>
  <c r="AD23" i="36"/>
  <c r="AC23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AG11" i="36"/>
  <c r="AF11" i="36"/>
  <c r="AE11" i="36"/>
  <c r="AD11" i="36"/>
  <c r="AC11" i="36"/>
  <c r="AB11" i="36"/>
  <c r="AA11" i="36"/>
  <c r="Z11" i="36"/>
  <c r="Y11" i="36"/>
  <c r="X11" i="36"/>
  <c r="W11" i="36"/>
  <c r="V11" i="36"/>
  <c r="U11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E4" i="36"/>
  <c r="L30" i="35"/>
  <c r="T30" i="35"/>
  <c r="T35" i="35" s="1"/>
  <c r="T20" i="19" s="1"/>
  <c r="U30" i="35"/>
  <c r="W30" i="35"/>
  <c r="X30" i="35"/>
  <c r="AB30" i="35"/>
  <c r="AG30" i="35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G27" i="35"/>
  <c r="AF27" i="35"/>
  <c r="AE27" i="35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AG26" i="35"/>
  <c r="AF26" i="35"/>
  <c r="AF30" i="35" s="1"/>
  <c r="AE26" i="35"/>
  <c r="AD26" i="35"/>
  <c r="AC26" i="35"/>
  <c r="AB26" i="35"/>
  <c r="AA26" i="35"/>
  <c r="Z26" i="35"/>
  <c r="Y26" i="35"/>
  <c r="X26" i="35"/>
  <c r="W26" i="35"/>
  <c r="V26" i="35"/>
  <c r="V30" i="35" s="1"/>
  <c r="U26" i="35"/>
  <c r="T26" i="35"/>
  <c r="S26" i="35"/>
  <c r="R26" i="35"/>
  <c r="Q26" i="35"/>
  <c r="P26" i="35"/>
  <c r="O26" i="35"/>
  <c r="N26" i="35"/>
  <c r="M26" i="35"/>
  <c r="L26" i="35"/>
  <c r="K26" i="35"/>
  <c r="K30" i="35" s="1"/>
  <c r="J26" i="35"/>
  <c r="I26" i="35"/>
  <c r="H26" i="35"/>
  <c r="G26" i="35"/>
  <c r="F26" i="35"/>
  <c r="E26" i="35"/>
  <c r="D26" i="35"/>
  <c r="AG25" i="35"/>
  <c r="AF25" i="35"/>
  <c r="AE25" i="35"/>
  <c r="AE30" i="35" s="1"/>
  <c r="AD25" i="35"/>
  <c r="AD30" i="35" s="1"/>
  <c r="AD35" i="35" s="1"/>
  <c r="AD20" i="19" s="1"/>
  <c r="AC25" i="35"/>
  <c r="AC30" i="35" s="1"/>
  <c r="AB25" i="35"/>
  <c r="AA25" i="35"/>
  <c r="AA30" i="35" s="1"/>
  <c r="Z25" i="35"/>
  <c r="Z29" i="35" s="1"/>
  <c r="Y25" i="35"/>
  <c r="Y30" i="35" s="1"/>
  <c r="Y35" i="35" s="1"/>
  <c r="Y20" i="19" s="1"/>
  <c r="X25" i="35"/>
  <c r="W25" i="35"/>
  <c r="V25" i="35"/>
  <c r="U25" i="35"/>
  <c r="T25" i="35"/>
  <c r="S25" i="35"/>
  <c r="S30" i="35" s="1"/>
  <c r="R25" i="35"/>
  <c r="R30" i="35" s="1"/>
  <c r="Q25" i="35"/>
  <c r="P25" i="35"/>
  <c r="O25" i="35"/>
  <c r="N25" i="35"/>
  <c r="M25" i="35"/>
  <c r="L25" i="35"/>
  <c r="K25" i="35"/>
  <c r="J25" i="35"/>
  <c r="I25" i="35"/>
  <c r="I30" i="35" s="1"/>
  <c r="H25" i="35"/>
  <c r="G25" i="35"/>
  <c r="F25" i="35"/>
  <c r="F30" i="35" s="1"/>
  <c r="E25" i="35"/>
  <c r="D25" i="35"/>
  <c r="AG19" i="35"/>
  <c r="AF19" i="35"/>
  <c r="AE19" i="35"/>
  <c r="AD19" i="35"/>
  <c r="AC19" i="35"/>
  <c r="AB19" i="35"/>
  <c r="AA19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R4" i="35"/>
  <c r="N29" i="35" l="1"/>
  <c r="O30" i="35"/>
  <c r="O35" i="35" s="1"/>
  <c r="O20" i="19" s="1"/>
  <c r="P30" i="35"/>
  <c r="Q30" i="35"/>
  <c r="E30" i="35"/>
  <c r="E35" i="35" s="1"/>
  <c r="D20" i="19" s="1"/>
  <c r="G30" i="35"/>
  <c r="H30" i="35"/>
  <c r="J30" i="35"/>
  <c r="J35" i="35" s="1"/>
  <c r="I20" i="19" s="1"/>
  <c r="C25" i="35"/>
  <c r="C27" i="35"/>
  <c r="D30" i="35"/>
  <c r="C23" i="36"/>
  <c r="C30" i="36"/>
  <c r="C32" i="36"/>
  <c r="C34" i="36"/>
  <c r="O35" i="36"/>
  <c r="AA35" i="36"/>
  <c r="C19" i="35"/>
  <c r="C26" i="35"/>
  <c r="C29" i="36"/>
  <c r="C9" i="35"/>
  <c r="C11" i="36"/>
  <c r="C28" i="35"/>
  <c r="X29" i="35"/>
  <c r="F29" i="35"/>
  <c r="R29" i="35"/>
  <c r="AD29" i="35"/>
  <c r="Z30" i="35"/>
  <c r="N30" i="35"/>
  <c r="C31" i="36"/>
  <c r="C33" i="36"/>
  <c r="M29" i="35"/>
  <c r="G29" i="35"/>
  <c r="S29" i="35"/>
  <c r="AE29" i="35"/>
  <c r="M30" i="35"/>
  <c r="T4" i="35"/>
  <c r="T14" i="35" s="1"/>
  <c r="S4" i="35"/>
  <c r="S34" i="35" s="1"/>
  <c r="U4" i="35"/>
  <c r="U34" i="35" s="1"/>
  <c r="L35" i="36"/>
  <c r="X35" i="36"/>
  <c r="M35" i="36"/>
  <c r="Y35" i="36"/>
  <c r="N35" i="36"/>
  <c r="Z35" i="36"/>
  <c r="R35" i="36"/>
  <c r="K35" i="36"/>
  <c r="W35" i="36"/>
  <c r="E35" i="36"/>
  <c r="Q35" i="36"/>
  <c r="AC35" i="36"/>
  <c r="G35" i="36"/>
  <c r="S35" i="36"/>
  <c r="AE35" i="36"/>
  <c r="F35" i="36"/>
  <c r="AD35" i="36"/>
  <c r="E28" i="36"/>
  <c r="F4" i="36"/>
  <c r="E16" i="36"/>
  <c r="E40" i="36"/>
  <c r="D16" i="36"/>
  <c r="D28" i="36"/>
  <c r="H35" i="36"/>
  <c r="T35" i="36"/>
  <c r="AF35" i="36"/>
  <c r="D40" i="36"/>
  <c r="I35" i="36"/>
  <c r="U35" i="36"/>
  <c r="AG35" i="36"/>
  <c r="J35" i="36"/>
  <c r="V35" i="36"/>
  <c r="D35" i="36"/>
  <c r="P35" i="36"/>
  <c r="AB35" i="36"/>
  <c r="R34" i="35"/>
  <c r="R24" i="35"/>
  <c r="R14" i="35"/>
  <c r="O29" i="35"/>
  <c r="AA29" i="35"/>
  <c r="D29" i="35"/>
  <c r="AC4" i="35"/>
  <c r="E29" i="35"/>
  <c r="V4" i="35"/>
  <c r="V24" i="35" s="1"/>
  <c r="AE4" i="35"/>
  <c r="AE24" i="35" s="1"/>
  <c r="P29" i="35"/>
  <c r="E4" i="35"/>
  <c r="AD4" i="35"/>
  <c r="G4" i="35"/>
  <c r="G34" i="35" s="1"/>
  <c r="H4" i="35"/>
  <c r="H34" i="35" s="1"/>
  <c r="AF4" i="35"/>
  <c r="AF34" i="35" s="1"/>
  <c r="D14" i="35"/>
  <c r="Q29" i="35"/>
  <c r="H29" i="35"/>
  <c r="AB29" i="35"/>
  <c r="J4" i="35"/>
  <c r="J24" i="35" s="1"/>
  <c r="D24" i="35"/>
  <c r="I29" i="35"/>
  <c r="U29" i="35"/>
  <c r="AG29" i="35"/>
  <c r="AC29" i="35"/>
  <c r="F4" i="35"/>
  <c r="I4" i="35"/>
  <c r="I24" i="35" s="1"/>
  <c r="T29" i="35"/>
  <c r="AG4" i="35"/>
  <c r="AG24" i="35" s="1"/>
  <c r="AF29" i="35"/>
  <c r="Q4" i="35"/>
  <c r="K29" i="35"/>
  <c r="W29" i="35"/>
  <c r="I14" i="35"/>
  <c r="T24" i="35"/>
  <c r="M4" i="35"/>
  <c r="Y4" i="35"/>
  <c r="J29" i="35"/>
  <c r="V29" i="35"/>
  <c r="N4" i="35"/>
  <c r="Z4" i="35"/>
  <c r="G24" i="35"/>
  <c r="I34" i="35"/>
  <c r="O4" i="35"/>
  <c r="AA4" i="35"/>
  <c r="L29" i="35"/>
  <c r="P4" i="35"/>
  <c r="AB4" i="35"/>
  <c r="Y29" i="35"/>
  <c r="D34" i="35"/>
  <c r="T34" i="35"/>
  <c r="W4" i="35"/>
  <c r="V14" i="35"/>
  <c r="K4" i="35"/>
  <c r="L4" i="35"/>
  <c r="X4" i="35"/>
  <c r="AG37" i="34"/>
  <c r="AF37" i="34"/>
  <c r="AE37" i="34"/>
  <c r="AD37" i="34"/>
  <c r="AC37" i="34"/>
  <c r="AB37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AG36" i="34"/>
  <c r="AF36" i="34"/>
  <c r="AE36" i="34"/>
  <c r="AD36" i="34"/>
  <c r="AC36" i="34"/>
  <c r="AB36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AG35" i="34"/>
  <c r="AF35" i="34"/>
  <c r="AE35" i="34"/>
  <c r="AD35" i="34"/>
  <c r="AC35" i="34"/>
  <c r="AB35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G34" i="34"/>
  <c r="AF34" i="34"/>
  <c r="AE34" i="34"/>
  <c r="AD34" i="34"/>
  <c r="AC34" i="34"/>
  <c r="AB34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G32" i="34"/>
  <c r="AF32" i="34"/>
  <c r="AE32" i="34"/>
  <c r="AD32" i="34"/>
  <c r="AC32" i="34"/>
  <c r="AB32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G31" i="34"/>
  <c r="AF31" i="34"/>
  <c r="AE31" i="34"/>
  <c r="AD31" i="34"/>
  <c r="AC31" i="34"/>
  <c r="AB31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G25" i="34"/>
  <c r="AF25" i="34"/>
  <c r="AE25" i="34"/>
  <c r="AD25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E4" i="34"/>
  <c r="D4" i="33"/>
  <c r="AM4" i="33" s="1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AQ24" i="33"/>
  <c r="AP24" i="33"/>
  <c r="AO24" i="33"/>
  <c r="AN24" i="33"/>
  <c r="AM24" i="33"/>
  <c r="AL24" i="33"/>
  <c r="AK24" i="33"/>
  <c r="AJ24" i="33"/>
  <c r="AI24" i="33"/>
  <c r="AH24" i="33"/>
  <c r="AH26" i="33" s="1"/>
  <c r="AH14" i="19" s="1"/>
  <c r="AG24" i="33"/>
  <c r="AG26" i="33" s="1"/>
  <c r="AG14" i="19" s="1"/>
  <c r="AF24" i="33"/>
  <c r="AE24" i="33"/>
  <c r="AD24" i="33"/>
  <c r="AC24" i="33"/>
  <c r="AB24" i="33"/>
  <c r="AA24" i="33"/>
  <c r="Z24" i="33"/>
  <c r="Y24" i="33"/>
  <c r="X24" i="33"/>
  <c r="W24" i="33"/>
  <c r="V24" i="33"/>
  <c r="V26" i="33" s="1"/>
  <c r="V14" i="19" s="1"/>
  <c r="U24" i="33"/>
  <c r="U26" i="33" s="1"/>
  <c r="U14" i="19" s="1"/>
  <c r="T24" i="33"/>
  <c r="S24" i="33"/>
  <c r="R24" i="33"/>
  <c r="Q24" i="33"/>
  <c r="P24" i="33"/>
  <c r="O24" i="33"/>
  <c r="N24" i="33"/>
  <c r="M24" i="33"/>
  <c r="L24" i="33"/>
  <c r="K24" i="33"/>
  <c r="J24" i="33"/>
  <c r="J26" i="33" s="1"/>
  <c r="J14" i="19" s="1"/>
  <c r="I24" i="33"/>
  <c r="H24" i="33"/>
  <c r="G24" i="33"/>
  <c r="F24" i="33"/>
  <c r="E24" i="33"/>
  <c r="D24" i="33"/>
  <c r="AQ23" i="33"/>
  <c r="AP23" i="33"/>
  <c r="AO23" i="33"/>
  <c r="AN23" i="33"/>
  <c r="AN26" i="33" s="1"/>
  <c r="AN14" i="19" s="1"/>
  <c r="AM23" i="33"/>
  <c r="AL23" i="33"/>
  <c r="AL26" i="33" s="1"/>
  <c r="AL14" i="19" s="1"/>
  <c r="AK23" i="33"/>
  <c r="AK26" i="33" s="1"/>
  <c r="AK14" i="19" s="1"/>
  <c r="AJ23" i="33"/>
  <c r="AI23" i="33"/>
  <c r="AI26" i="33" s="1"/>
  <c r="AI14" i="19" s="1"/>
  <c r="AH23" i="33"/>
  <c r="AG23" i="33"/>
  <c r="AF23" i="33"/>
  <c r="AE23" i="33"/>
  <c r="AD23" i="33"/>
  <c r="AC23" i="33"/>
  <c r="AB23" i="33"/>
  <c r="AB26" i="33" s="1"/>
  <c r="AB14" i="19" s="1"/>
  <c r="AA23" i="33"/>
  <c r="Z23" i="33"/>
  <c r="Z26" i="33" s="1"/>
  <c r="Z14" i="19" s="1"/>
  <c r="Y23" i="33"/>
  <c r="Y26" i="33" s="1"/>
  <c r="Y14" i="19" s="1"/>
  <c r="X23" i="33"/>
  <c r="W23" i="33"/>
  <c r="W26" i="33" s="1"/>
  <c r="W14" i="19" s="1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6" i="33"/>
  <c r="C15" i="33"/>
  <c r="C14" i="33"/>
  <c r="AQ8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7" i="33"/>
  <c r="C6" i="33"/>
  <c r="N26" i="33" l="1"/>
  <c r="N14" i="19" s="1"/>
  <c r="K26" i="33"/>
  <c r="K14" i="19" s="1"/>
  <c r="M26" i="33"/>
  <c r="M14" i="19" s="1"/>
  <c r="P26" i="33"/>
  <c r="P14" i="19" s="1"/>
  <c r="D26" i="33"/>
  <c r="D14" i="19" s="1"/>
  <c r="I26" i="33"/>
  <c r="I14" i="19" s="1"/>
  <c r="C17" i="33"/>
  <c r="L26" i="33"/>
  <c r="L14" i="19" s="1"/>
  <c r="X26" i="33"/>
  <c r="X14" i="19" s="1"/>
  <c r="AJ26" i="33"/>
  <c r="AJ14" i="19" s="1"/>
  <c r="H26" i="33"/>
  <c r="H14" i="19" s="1"/>
  <c r="T26" i="33"/>
  <c r="T14" i="19" s="1"/>
  <c r="AF26" i="33"/>
  <c r="AF14" i="19" s="1"/>
  <c r="C25" i="34"/>
  <c r="D45" i="34"/>
  <c r="C32" i="34"/>
  <c r="D47" i="34"/>
  <c r="C34" i="34"/>
  <c r="D49" i="34"/>
  <c r="C36" i="34"/>
  <c r="O26" i="33"/>
  <c r="O14" i="19" s="1"/>
  <c r="AA26" i="33"/>
  <c r="AA14" i="19" s="1"/>
  <c r="AM26" i="33"/>
  <c r="AM14" i="19" s="1"/>
  <c r="U24" i="35"/>
  <c r="U14" i="35"/>
  <c r="C35" i="36"/>
  <c r="C8" i="33"/>
  <c r="E26" i="33"/>
  <c r="E14" i="19" s="1"/>
  <c r="Q26" i="33"/>
  <c r="Q14" i="19" s="1"/>
  <c r="AC26" i="33"/>
  <c r="AC14" i="19" s="1"/>
  <c r="AO26" i="33"/>
  <c r="AO14" i="19" s="1"/>
  <c r="O38" i="34"/>
  <c r="AA38" i="34"/>
  <c r="F26" i="33"/>
  <c r="F14" i="19" s="1"/>
  <c r="R26" i="33"/>
  <c r="R14" i="19" s="1"/>
  <c r="AP26" i="33"/>
  <c r="AP14" i="19" s="1"/>
  <c r="D38" i="34"/>
  <c r="D44" i="34"/>
  <c r="C31" i="34"/>
  <c r="P38" i="34"/>
  <c r="AB38" i="34"/>
  <c r="D46" i="34"/>
  <c r="C33" i="34"/>
  <c r="D48" i="34"/>
  <c r="C35" i="34"/>
  <c r="D50" i="34"/>
  <c r="C37" i="34"/>
  <c r="AG14" i="35"/>
  <c r="S14" i="35"/>
  <c r="G26" i="33"/>
  <c r="G14" i="19" s="1"/>
  <c r="S26" i="33"/>
  <c r="S14" i="19" s="1"/>
  <c r="AE26" i="33"/>
  <c r="AE14" i="19" s="1"/>
  <c r="AQ26" i="33"/>
  <c r="AQ14" i="19" s="1"/>
  <c r="C12" i="34"/>
  <c r="AD26" i="33"/>
  <c r="AD14" i="19" s="1"/>
  <c r="C29" i="35"/>
  <c r="S24" i="35"/>
  <c r="D35" i="35"/>
  <c r="C30" i="35"/>
  <c r="C25" i="33"/>
  <c r="C24" i="33"/>
  <c r="J34" i="35"/>
  <c r="D43" i="34"/>
  <c r="AF14" i="35"/>
  <c r="H14" i="35"/>
  <c r="G14" i="35"/>
  <c r="J14" i="35"/>
  <c r="F16" i="36"/>
  <c r="G4" i="36"/>
  <c r="F40" i="36"/>
  <c r="F28" i="36"/>
  <c r="F34" i="35"/>
  <c r="F24" i="35"/>
  <c r="F14" i="35"/>
  <c r="Q14" i="35"/>
  <c r="Q24" i="35"/>
  <c r="AC14" i="35"/>
  <c r="AC24" i="35"/>
  <c r="AE34" i="35"/>
  <c r="AG34" i="35"/>
  <c r="AD34" i="35"/>
  <c r="AD14" i="35"/>
  <c r="AD24" i="35"/>
  <c r="E14" i="35"/>
  <c r="E24" i="35"/>
  <c r="AC34" i="35"/>
  <c r="V34" i="35"/>
  <c r="Q34" i="35"/>
  <c r="AE14" i="35"/>
  <c r="E34" i="35"/>
  <c r="AF24" i="35"/>
  <c r="H24" i="35"/>
  <c r="Y24" i="35"/>
  <c r="Y14" i="35"/>
  <c r="Y34" i="35"/>
  <c r="M24" i="35"/>
  <c r="M14" i="35"/>
  <c r="M34" i="35"/>
  <c r="N24" i="35"/>
  <c r="N14" i="35"/>
  <c r="N34" i="35"/>
  <c r="X34" i="35"/>
  <c r="X24" i="35"/>
  <c r="X14" i="35"/>
  <c r="L34" i="35"/>
  <c r="L24" i="35"/>
  <c r="L14" i="35"/>
  <c r="K14" i="35"/>
  <c r="K34" i="35"/>
  <c r="K24" i="35"/>
  <c r="AB24" i="35"/>
  <c r="AB14" i="35"/>
  <c r="AB34" i="35"/>
  <c r="P24" i="35"/>
  <c r="P14" i="35"/>
  <c r="P34" i="35"/>
  <c r="AA24" i="35"/>
  <c r="AA14" i="35"/>
  <c r="AA34" i="35"/>
  <c r="W14" i="35"/>
  <c r="W34" i="35"/>
  <c r="W24" i="35"/>
  <c r="O24" i="35"/>
  <c r="O14" i="35"/>
  <c r="O34" i="35"/>
  <c r="Z24" i="35"/>
  <c r="Z14" i="35"/>
  <c r="Z34" i="35"/>
  <c r="W38" i="34"/>
  <c r="N38" i="34"/>
  <c r="Z38" i="34"/>
  <c r="D17" i="34"/>
  <c r="D30" i="34"/>
  <c r="I38" i="34"/>
  <c r="U38" i="34"/>
  <c r="AG38" i="34"/>
  <c r="J38" i="34"/>
  <c r="V38" i="34"/>
  <c r="K38" i="34"/>
  <c r="E43" i="34"/>
  <c r="E17" i="34"/>
  <c r="F4" i="34"/>
  <c r="E30" i="34"/>
  <c r="X38" i="34"/>
  <c r="M38" i="34"/>
  <c r="L38" i="34"/>
  <c r="Y38" i="34"/>
  <c r="E38" i="34"/>
  <c r="Q38" i="34"/>
  <c r="AC38" i="34"/>
  <c r="F38" i="34"/>
  <c r="R38" i="34"/>
  <c r="AD38" i="34"/>
  <c r="S38" i="34"/>
  <c r="H38" i="34"/>
  <c r="AF38" i="34"/>
  <c r="G38" i="34"/>
  <c r="AE38" i="34"/>
  <c r="T38" i="34"/>
  <c r="AM22" i="33"/>
  <c r="AM13" i="33"/>
  <c r="AB4" i="33"/>
  <c r="AN4" i="33"/>
  <c r="D13" i="33"/>
  <c r="D22" i="33"/>
  <c r="AP4" i="33"/>
  <c r="S4" i="33"/>
  <c r="C23" i="33"/>
  <c r="Q4" i="33"/>
  <c r="AE4" i="33"/>
  <c r="H4" i="33"/>
  <c r="E4" i="33"/>
  <c r="R4" i="33"/>
  <c r="T4" i="33"/>
  <c r="AO4" i="33"/>
  <c r="AF4" i="33"/>
  <c r="I4" i="33"/>
  <c r="AH4" i="33"/>
  <c r="K4" i="33"/>
  <c r="W4" i="33"/>
  <c r="AI4" i="33"/>
  <c r="F4" i="33"/>
  <c r="AQ4" i="33"/>
  <c r="L4" i="33"/>
  <c r="AJ4" i="33"/>
  <c r="AK4" i="33"/>
  <c r="AG4" i="33"/>
  <c r="J4" i="33"/>
  <c r="M4" i="33"/>
  <c r="AL4" i="33"/>
  <c r="P4" i="33"/>
  <c r="AC4" i="33"/>
  <c r="AD4" i="33"/>
  <c r="G4" i="33"/>
  <c r="U4" i="33"/>
  <c r="V4" i="33"/>
  <c r="X4" i="33"/>
  <c r="Y4" i="33"/>
  <c r="N4" i="33"/>
  <c r="Z4" i="33"/>
  <c r="O4" i="33"/>
  <c r="AA4" i="33"/>
  <c r="C14" i="19" l="1"/>
  <c r="C26" i="33"/>
  <c r="C38" i="34"/>
  <c r="H4" i="36"/>
  <c r="G40" i="36"/>
  <c r="G28" i="36"/>
  <c r="G16" i="36"/>
  <c r="D51" i="34"/>
  <c r="F30" i="34"/>
  <c r="F43" i="34"/>
  <c r="F17" i="34"/>
  <c r="G4" i="34"/>
  <c r="F13" i="33"/>
  <c r="F22" i="33"/>
  <c r="AC22" i="33"/>
  <c r="AC13" i="33"/>
  <c r="G13" i="33"/>
  <c r="G22" i="33"/>
  <c r="Q22" i="33"/>
  <c r="Q13" i="33"/>
  <c r="P22" i="33"/>
  <c r="P13" i="33"/>
  <c r="AL22" i="33"/>
  <c r="AL13" i="33"/>
  <c r="AH22" i="33"/>
  <c r="AH13" i="33"/>
  <c r="O22" i="33"/>
  <c r="O13" i="33"/>
  <c r="Z22" i="33"/>
  <c r="Z13" i="33"/>
  <c r="J22" i="33"/>
  <c r="J13" i="33"/>
  <c r="AF22" i="33"/>
  <c r="AF13" i="33"/>
  <c r="AE13" i="33"/>
  <c r="AE22" i="33"/>
  <c r="AI22" i="33"/>
  <c r="AI13" i="33"/>
  <c r="K22" i="33"/>
  <c r="K13" i="33"/>
  <c r="AP22" i="33"/>
  <c r="AP13" i="33"/>
  <c r="M22" i="33"/>
  <c r="M13" i="33"/>
  <c r="AG13" i="33"/>
  <c r="AG22" i="33"/>
  <c r="AO22" i="33"/>
  <c r="AO13" i="33"/>
  <c r="AN22" i="33"/>
  <c r="AN13" i="33"/>
  <c r="AK22" i="33"/>
  <c r="AK13" i="33"/>
  <c r="T22" i="33"/>
  <c r="T13" i="33"/>
  <c r="AB22" i="33"/>
  <c r="AB13" i="33"/>
  <c r="AJ22" i="33"/>
  <c r="AJ13" i="33"/>
  <c r="AD22" i="33"/>
  <c r="AD13" i="33"/>
  <c r="S22" i="33"/>
  <c r="S13" i="33"/>
  <c r="Y13" i="33"/>
  <c r="Y22" i="33"/>
  <c r="L13" i="33"/>
  <c r="L22" i="33"/>
  <c r="E22" i="33"/>
  <c r="E13" i="33"/>
  <c r="W22" i="33"/>
  <c r="W13" i="33"/>
  <c r="AA22" i="33"/>
  <c r="AA13" i="33"/>
  <c r="I13" i="33"/>
  <c r="I22" i="33"/>
  <c r="N22" i="33"/>
  <c r="N13" i="33"/>
  <c r="X22" i="33"/>
  <c r="X13" i="33"/>
  <c r="R13" i="33"/>
  <c r="R22" i="33"/>
  <c r="V13" i="33"/>
  <c r="V22" i="33"/>
  <c r="U13" i="33"/>
  <c r="U22" i="33"/>
  <c r="AQ22" i="33"/>
  <c r="AQ13" i="33"/>
  <c r="H22" i="33"/>
  <c r="H13" i="33"/>
  <c r="H28" i="36" l="1"/>
  <c r="I4" i="36"/>
  <c r="H16" i="36"/>
  <c r="H40" i="36"/>
  <c r="G30" i="34"/>
  <c r="G17" i="34"/>
  <c r="H4" i="34"/>
  <c r="G43" i="34"/>
  <c r="J4" i="36" l="1"/>
  <c r="I40" i="36"/>
  <c r="I28" i="36"/>
  <c r="I16" i="36"/>
  <c r="H43" i="34"/>
  <c r="H17" i="34"/>
  <c r="I4" i="34"/>
  <c r="H30" i="34"/>
  <c r="K4" i="36" l="1"/>
  <c r="J40" i="36"/>
  <c r="J28" i="36"/>
  <c r="J16" i="36"/>
  <c r="J4" i="34"/>
  <c r="I30" i="34"/>
  <c r="I43" i="34"/>
  <c r="I17" i="34"/>
  <c r="L4" i="36" l="1"/>
  <c r="K40" i="36"/>
  <c r="K28" i="36"/>
  <c r="K16" i="36"/>
  <c r="J17" i="34"/>
  <c r="K4" i="34"/>
  <c r="J43" i="34"/>
  <c r="J30" i="34"/>
  <c r="L28" i="36" l="1"/>
  <c r="M4" i="36"/>
  <c r="L16" i="36"/>
  <c r="L40" i="36"/>
  <c r="K43" i="34"/>
  <c r="K17" i="34"/>
  <c r="K30" i="34"/>
  <c r="L4" i="34"/>
  <c r="N4" i="36" l="1"/>
  <c r="M40" i="36"/>
  <c r="M28" i="36"/>
  <c r="M16" i="36"/>
  <c r="M4" i="34"/>
  <c r="L30" i="34"/>
  <c r="L17" i="34"/>
  <c r="L43" i="34"/>
  <c r="O4" i="36" l="1"/>
  <c r="N28" i="36"/>
  <c r="N16" i="36"/>
  <c r="N40" i="36"/>
  <c r="N4" i="34"/>
  <c r="M30" i="34"/>
  <c r="M43" i="34"/>
  <c r="M17" i="34"/>
  <c r="O40" i="36" l="1"/>
  <c r="O28" i="36"/>
  <c r="O16" i="36"/>
  <c r="P4" i="36"/>
  <c r="O4" i="34"/>
  <c r="N30" i="34"/>
  <c r="N43" i="34"/>
  <c r="N17" i="34"/>
  <c r="Q4" i="36" l="1"/>
  <c r="P40" i="36"/>
  <c r="P28" i="36"/>
  <c r="P16" i="36"/>
  <c r="O30" i="34"/>
  <c r="O43" i="34"/>
  <c r="O17" i="34"/>
  <c r="P4" i="34"/>
  <c r="R4" i="36" l="1"/>
  <c r="Q16" i="36"/>
  <c r="Q28" i="36"/>
  <c r="Q40" i="36"/>
  <c r="P17" i="34"/>
  <c r="P43" i="34"/>
  <c r="Q4" i="34"/>
  <c r="P30" i="34"/>
  <c r="R28" i="36" l="1"/>
  <c r="R16" i="36"/>
  <c r="S4" i="36"/>
  <c r="R40" i="36"/>
  <c r="Q30" i="34"/>
  <c r="Q43" i="34"/>
  <c r="Q17" i="34"/>
  <c r="R4" i="34"/>
  <c r="T4" i="36" l="1"/>
  <c r="S40" i="36"/>
  <c r="S28" i="36"/>
  <c r="S16" i="36"/>
  <c r="R30" i="34"/>
  <c r="R43" i="34"/>
  <c r="R17" i="34"/>
  <c r="S4" i="34"/>
  <c r="T28" i="36" l="1"/>
  <c r="T16" i="36"/>
  <c r="U4" i="36"/>
  <c r="T40" i="36"/>
  <c r="S30" i="34"/>
  <c r="T4" i="34"/>
  <c r="S17" i="34"/>
  <c r="S43" i="34"/>
  <c r="V4" i="36" l="1"/>
  <c r="U40" i="36"/>
  <c r="U28" i="36"/>
  <c r="U16" i="36"/>
  <c r="U4" i="34"/>
  <c r="T17" i="34"/>
  <c r="T30" i="34"/>
  <c r="T43" i="34"/>
  <c r="W4" i="36" l="1"/>
  <c r="V40" i="36"/>
  <c r="V28" i="36"/>
  <c r="V16" i="36"/>
  <c r="U43" i="34"/>
  <c r="U17" i="34"/>
  <c r="V4" i="34"/>
  <c r="U30" i="34"/>
  <c r="X4" i="36" l="1"/>
  <c r="W40" i="36"/>
  <c r="W28" i="36"/>
  <c r="W16" i="36"/>
  <c r="V17" i="34"/>
  <c r="V43" i="34"/>
  <c r="W4" i="34"/>
  <c r="V30" i="34"/>
  <c r="Y4" i="36" l="1"/>
  <c r="X28" i="36"/>
  <c r="X40" i="36"/>
  <c r="X16" i="36"/>
  <c r="W43" i="34"/>
  <c r="W17" i="34"/>
  <c r="X4" i="34"/>
  <c r="W30" i="34"/>
  <c r="Z4" i="36" l="1"/>
  <c r="Y40" i="36"/>
  <c r="Y28" i="36"/>
  <c r="Y16" i="36"/>
  <c r="X30" i="34"/>
  <c r="X17" i="34"/>
  <c r="X43" i="34"/>
  <c r="Y4" i="34"/>
  <c r="AA4" i="36" l="1"/>
  <c r="Z28" i="36"/>
  <c r="Z16" i="36"/>
  <c r="Z40" i="36"/>
  <c r="Z4" i="34"/>
  <c r="Y30" i="34"/>
  <c r="Y43" i="34"/>
  <c r="Y17" i="34"/>
  <c r="AA40" i="36" l="1"/>
  <c r="AA28" i="36"/>
  <c r="AA16" i="36"/>
  <c r="AB4" i="36"/>
  <c r="AA4" i="34"/>
  <c r="Z30" i="34"/>
  <c r="Z43" i="34"/>
  <c r="Z17" i="34"/>
  <c r="AC4" i="36" l="1"/>
  <c r="AB40" i="36"/>
  <c r="AB28" i="36"/>
  <c r="AB16" i="36"/>
  <c r="AA43" i="34"/>
  <c r="AA17" i="34"/>
  <c r="AA30" i="34"/>
  <c r="AB4" i="34"/>
  <c r="AD4" i="36" l="1"/>
  <c r="AC28" i="36"/>
  <c r="AC16" i="36"/>
  <c r="AC40" i="36"/>
  <c r="AB43" i="34"/>
  <c r="AB17" i="34"/>
  <c r="AB30" i="34"/>
  <c r="AC4" i="34"/>
  <c r="AE4" i="36" l="1"/>
  <c r="AD16" i="36"/>
  <c r="AD28" i="36"/>
  <c r="AD40" i="36"/>
  <c r="AC30" i="34"/>
  <c r="AC43" i="34"/>
  <c r="AC17" i="34"/>
  <c r="AD4" i="34"/>
  <c r="AF4" i="36" l="1"/>
  <c r="AE40" i="36"/>
  <c r="AE28" i="36"/>
  <c r="AE16" i="36"/>
  <c r="AD30" i="34"/>
  <c r="AD43" i="34"/>
  <c r="AD17" i="34"/>
  <c r="AE4" i="34"/>
  <c r="AG4" i="36" l="1"/>
  <c r="AH4" i="36" s="1"/>
  <c r="AF16" i="36"/>
  <c r="AF40" i="36"/>
  <c r="AF28" i="36"/>
  <c r="AE30" i="34"/>
  <c r="AE17" i="34"/>
  <c r="AF4" i="34"/>
  <c r="AE43" i="34"/>
  <c r="AI4" i="36" l="1"/>
  <c r="AH28" i="36"/>
  <c r="AH16" i="36"/>
  <c r="AH40" i="36"/>
  <c r="AG40" i="36"/>
  <c r="AG28" i="36"/>
  <c r="AG16" i="36"/>
  <c r="AF17" i="34"/>
  <c r="AF43" i="34"/>
  <c r="AG4" i="34"/>
  <c r="AH4" i="34" s="1"/>
  <c r="AF30" i="34"/>
  <c r="AH43" i="34" l="1"/>
  <c r="AH17" i="34"/>
  <c r="AH30" i="34"/>
  <c r="AI4" i="34"/>
  <c r="AI40" i="36"/>
  <c r="AJ4" i="36"/>
  <c r="AI16" i="36"/>
  <c r="AI28" i="36"/>
  <c r="AG43" i="34"/>
  <c r="AG17" i="34"/>
  <c r="AG30" i="34"/>
  <c r="AJ28" i="36" l="1"/>
  <c r="AJ16" i="36"/>
  <c r="AJ40" i="36"/>
  <c r="AK4" i="36"/>
  <c r="AJ4" i="34"/>
  <c r="AI43" i="34"/>
  <c r="AI17" i="34"/>
  <c r="AI30" i="34"/>
  <c r="Y68" i="32"/>
  <c r="AA68" i="32"/>
  <c r="AG61" i="32"/>
  <c r="AG68" i="32" s="1"/>
  <c r="AF61" i="32"/>
  <c r="AF68" i="32" s="1"/>
  <c r="AE61" i="32"/>
  <c r="AE68" i="32" s="1"/>
  <c r="AD61" i="32"/>
  <c r="AD68" i="32" s="1"/>
  <c r="AC61" i="32"/>
  <c r="AC68" i="32" s="1"/>
  <c r="AB61" i="32"/>
  <c r="AB68" i="32" s="1"/>
  <c r="AA61" i="32"/>
  <c r="Z61" i="32"/>
  <c r="Z68" i="32" s="1"/>
  <c r="Y61" i="32"/>
  <c r="X61" i="32"/>
  <c r="X68" i="32" s="1"/>
  <c r="W61" i="32"/>
  <c r="W68" i="32" s="1"/>
  <c r="V61" i="32"/>
  <c r="V68" i="32" s="1"/>
  <c r="U61" i="32"/>
  <c r="U68" i="32" s="1"/>
  <c r="T61" i="32"/>
  <c r="T68" i="32" s="1"/>
  <c r="S61" i="32"/>
  <c r="S68" i="32" s="1"/>
  <c r="R61" i="32"/>
  <c r="R68" i="32" s="1"/>
  <c r="Q61" i="32"/>
  <c r="Q68" i="32" s="1"/>
  <c r="P61" i="32"/>
  <c r="P68" i="32" s="1"/>
  <c r="O61" i="32"/>
  <c r="O68" i="32" s="1"/>
  <c r="N61" i="32"/>
  <c r="N68" i="32" s="1"/>
  <c r="M61" i="32"/>
  <c r="M68" i="32" s="1"/>
  <c r="L61" i="32"/>
  <c r="L68" i="32" s="1"/>
  <c r="K61" i="32"/>
  <c r="K68" i="32" s="1"/>
  <c r="J61" i="32"/>
  <c r="J68" i="32" s="1"/>
  <c r="I61" i="32"/>
  <c r="I68" i="32" s="1"/>
  <c r="H61" i="32"/>
  <c r="H68" i="32" s="1"/>
  <c r="G61" i="32"/>
  <c r="G68" i="32" s="1"/>
  <c r="F61" i="32"/>
  <c r="F68" i="32" s="1"/>
  <c r="E61" i="32"/>
  <c r="E68" i="32" s="1"/>
  <c r="D61" i="32"/>
  <c r="AG60" i="32"/>
  <c r="AG67" i="32" s="1"/>
  <c r="AF60" i="32"/>
  <c r="AF67" i="32" s="1"/>
  <c r="AE60" i="32"/>
  <c r="AE67" i="32" s="1"/>
  <c r="AD60" i="32"/>
  <c r="AD67" i="32" s="1"/>
  <c r="AC60" i="32"/>
  <c r="AC67" i="32" s="1"/>
  <c r="AB60" i="32"/>
  <c r="AB67" i="32" s="1"/>
  <c r="AA60" i="32"/>
  <c r="AA67" i="32" s="1"/>
  <c r="Z60" i="32"/>
  <c r="Z67" i="32" s="1"/>
  <c r="Y60" i="32"/>
  <c r="Y67" i="32" s="1"/>
  <c r="X60" i="32"/>
  <c r="X67" i="32" s="1"/>
  <c r="W60" i="32"/>
  <c r="W67" i="32" s="1"/>
  <c r="V60" i="32"/>
  <c r="V67" i="32" s="1"/>
  <c r="U60" i="32"/>
  <c r="U67" i="32" s="1"/>
  <c r="T60" i="32"/>
  <c r="T67" i="32" s="1"/>
  <c r="S60" i="32"/>
  <c r="S67" i="32" s="1"/>
  <c r="R60" i="32"/>
  <c r="R67" i="32" s="1"/>
  <c r="Q60" i="32"/>
  <c r="Q67" i="32" s="1"/>
  <c r="P60" i="32"/>
  <c r="P67" i="32" s="1"/>
  <c r="O60" i="32"/>
  <c r="O67" i="32" s="1"/>
  <c r="N60" i="32"/>
  <c r="N67" i="32" s="1"/>
  <c r="M60" i="32"/>
  <c r="M67" i="32" s="1"/>
  <c r="L60" i="32"/>
  <c r="L67" i="32" s="1"/>
  <c r="K60" i="32"/>
  <c r="K67" i="32" s="1"/>
  <c r="J60" i="32"/>
  <c r="J67" i="32" s="1"/>
  <c r="I60" i="32"/>
  <c r="I67" i="32" s="1"/>
  <c r="H60" i="32"/>
  <c r="H67" i="32" s="1"/>
  <c r="G60" i="32"/>
  <c r="G67" i="32" s="1"/>
  <c r="F60" i="32"/>
  <c r="F67" i="32" s="1"/>
  <c r="E60" i="32"/>
  <c r="E67" i="32" s="1"/>
  <c r="D60" i="32"/>
  <c r="AG59" i="32"/>
  <c r="AG66" i="32" s="1"/>
  <c r="AF59" i="32"/>
  <c r="AF66" i="32" s="1"/>
  <c r="AE59" i="32"/>
  <c r="AE66" i="32" s="1"/>
  <c r="AD59" i="32"/>
  <c r="AD66" i="32" s="1"/>
  <c r="AC59" i="32"/>
  <c r="AC66" i="32" s="1"/>
  <c r="AB59" i="32"/>
  <c r="AB66" i="32" s="1"/>
  <c r="AA59" i="32"/>
  <c r="AA66" i="32" s="1"/>
  <c r="Z59" i="32"/>
  <c r="Z66" i="32" s="1"/>
  <c r="Y59" i="32"/>
  <c r="Y66" i="32" s="1"/>
  <c r="X59" i="32"/>
  <c r="X66" i="32" s="1"/>
  <c r="W59" i="32"/>
  <c r="W66" i="32" s="1"/>
  <c r="V59" i="32"/>
  <c r="V66" i="32" s="1"/>
  <c r="U59" i="32"/>
  <c r="U66" i="32" s="1"/>
  <c r="T59" i="32"/>
  <c r="T66" i="32" s="1"/>
  <c r="S59" i="32"/>
  <c r="S66" i="32" s="1"/>
  <c r="R59" i="32"/>
  <c r="R66" i="32" s="1"/>
  <c r="Q59" i="32"/>
  <c r="Q66" i="32" s="1"/>
  <c r="P59" i="32"/>
  <c r="P66" i="32" s="1"/>
  <c r="O59" i="32"/>
  <c r="O66" i="32" s="1"/>
  <c r="N59" i="32"/>
  <c r="N66" i="32" s="1"/>
  <c r="M59" i="32"/>
  <c r="M66" i="32" s="1"/>
  <c r="L59" i="32"/>
  <c r="L66" i="32" s="1"/>
  <c r="K59" i="32"/>
  <c r="K66" i="32" s="1"/>
  <c r="J59" i="32"/>
  <c r="J66" i="32" s="1"/>
  <c r="I59" i="32"/>
  <c r="I66" i="32" s="1"/>
  <c r="H59" i="32"/>
  <c r="H66" i="32" s="1"/>
  <c r="G59" i="32"/>
  <c r="G66" i="32" s="1"/>
  <c r="F59" i="32"/>
  <c r="F66" i="32" s="1"/>
  <c r="E59" i="32"/>
  <c r="E66" i="32" s="1"/>
  <c r="D59" i="32"/>
  <c r="AG58" i="32"/>
  <c r="AG65" i="32" s="1"/>
  <c r="AF58" i="32"/>
  <c r="AF65" i="32" s="1"/>
  <c r="AE58" i="32"/>
  <c r="AE65" i="32" s="1"/>
  <c r="AD58" i="32"/>
  <c r="AD65" i="32" s="1"/>
  <c r="AC58" i="32"/>
  <c r="AC65" i="32" s="1"/>
  <c r="AB58" i="32"/>
  <c r="AB65" i="32" s="1"/>
  <c r="AA58" i="32"/>
  <c r="AA65" i="32" s="1"/>
  <c r="Z58" i="32"/>
  <c r="Z65" i="32" s="1"/>
  <c r="Y58" i="32"/>
  <c r="Y65" i="32" s="1"/>
  <c r="X58" i="32"/>
  <c r="X65" i="32" s="1"/>
  <c r="W58" i="32"/>
  <c r="W65" i="32" s="1"/>
  <c r="V58" i="32"/>
  <c r="V65" i="32" s="1"/>
  <c r="U58" i="32"/>
  <c r="U65" i="32" s="1"/>
  <c r="T58" i="32"/>
  <c r="T65" i="32" s="1"/>
  <c r="S58" i="32"/>
  <c r="S65" i="32" s="1"/>
  <c r="R58" i="32"/>
  <c r="R65" i="32" s="1"/>
  <c r="Q58" i="32"/>
  <c r="Q65" i="32" s="1"/>
  <c r="P58" i="32"/>
  <c r="P65" i="32" s="1"/>
  <c r="O58" i="32"/>
  <c r="O65" i="32" s="1"/>
  <c r="N58" i="32"/>
  <c r="N65" i="32" s="1"/>
  <c r="M58" i="32"/>
  <c r="M65" i="32" s="1"/>
  <c r="L58" i="32"/>
  <c r="L65" i="32" s="1"/>
  <c r="K58" i="32"/>
  <c r="K65" i="32" s="1"/>
  <c r="J58" i="32"/>
  <c r="J65" i="32" s="1"/>
  <c r="I58" i="32"/>
  <c r="I65" i="32" s="1"/>
  <c r="H58" i="32"/>
  <c r="H65" i="32" s="1"/>
  <c r="G58" i="32"/>
  <c r="G65" i="32" s="1"/>
  <c r="E58" i="32"/>
  <c r="E65" i="32" s="1"/>
  <c r="D58" i="32"/>
  <c r="AG26" i="32"/>
  <c r="AG33" i="32" s="1"/>
  <c r="AF26" i="32"/>
  <c r="AF33" i="32" s="1"/>
  <c r="AE26" i="32"/>
  <c r="AE33" i="32" s="1"/>
  <c r="AD26" i="32"/>
  <c r="AD33" i="32" s="1"/>
  <c r="AC26" i="32"/>
  <c r="AC33" i="32" s="1"/>
  <c r="AB26" i="32"/>
  <c r="AB33" i="32" s="1"/>
  <c r="AA26" i="32"/>
  <c r="AA33" i="32" s="1"/>
  <c r="Z26" i="32"/>
  <c r="Z33" i="32" s="1"/>
  <c r="Y26" i="32"/>
  <c r="Y33" i="32" s="1"/>
  <c r="X26" i="32"/>
  <c r="X33" i="32" s="1"/>
  <c r="W26" i="32"/>
  <c r="W33" i="32" s="1"/>
  <c r="V26" i="32"/>
  <c r="V33" i="32" s="1"/>
  <c r="U26" i="32"/>
  <c r="U33" i="32" s="1"/>
  <c r="T26" i="32"/>
  <c r="T33" i="32" s="1"/>
  <c r="S26" i="32"/>
  <c r="S33" i="32" s="1"/>
  <c r="R26" i="32"/>
  <c r="R33" i="32" s="1"/>
  <c r="Q26" i="32"/>
  <c r="Q33" i="32" s="1"/>
  <c r="P26" i="32"/>
  <c r="P33" i="32" s="1"/>
  <c r="O26" i="32"/>
  <c r="O33" i="32" s="1"/>
  <c r="N26" i="32"/>
  <c r="N33" i="32" s="1"/>
  <c r="M26" i="32"/>
  <c r="M33" i="32" s="1"/>
  <c r="L26" i="32"/>
  <c r="L33" i="32" s="1"/>
  <c r="K26" i="32"/>
  <c r="K33" i="32" s="1"/>
  <c r="J26" i="32"/>
  <c r="J33" i="32" s="1"/>
  <c r="I26" i="32"/>
  <c r="I33" i="32" s="1"/>
  <c r="H26" i="32"/>
  <c r="H33" i="32" s="1"/>
  <c r="G26" i="32"/>
  <c r="G33" i="32" s="1"/>
  <c r="F26" i="32"/>
  <c r="F33" i="32" s="1"/>
  <c r="E26" i="32"/>
  <c r="E33" i="32" s="1"/>
  <c r="D26" i="32"/>
  <c r="AG25" i="32"/>
  <c r="AG32" i="32" s="1"/>
  <c r="AF25" i="32"/>
  <c r="AF32" i="32" s="1"/>
  <c r="AE25" i="32"/>
  <c r="AE32" i="32" s="1"/>
  <c r="AD25" i="32"/>
  <c r="AD32" i="32" s="1"/>
  <c r="AC25" i="32"/>
  <c r="AC32" i="32" s="1"/>
  <c r="AB25" i="32"/>
  <c r="AB32" i="32" s="1"/>
  <c r="AA25" i="32"/>
  <c r="AA32" i="32" s="1"/>
  <c r="Z25" i="32"/>
  <c r="Z32" i="32" s="1"/>
  <c r="Y25" i="32"/>
  <c r="Y32" i="32" s="1"/>
  <c r="X25" i="32"/>
  <c r="X32" i="32" s="1"/>
  <c r="W25" i="32"/>
  <c r="W32" i="32" s="1"/>
  <c r="V25" i="32"/>
  <c r="V32" i="32" s="1"/>
  <c r="U25" i="32"/>
  <c r="U32" i="32" s="1"/>
  <c r="T25" i="32"/>
  <c r="T32" i="32" s="1"/>
  <c r="S25" i="32"/>
  <c r="S32" i="32" s="1"/>
  <c r="R25" i="32"/>
  <c r="R32" i="32" s="1"/>
  <c r="Q25" i="32"/>
  <c r="Q32" i="32" s="1"/>
  <c r="P25" i="32"/>
  <c r="P32" i="32" s="1"/>
  <c r="O25" i="32"/>
  <c r="O32" i="32" s="1"/>
  <c r="N25" i="32"/>
  <c r="N32" i="32" s="1"/>
  <c r="M25" i="32"/>
  <c r="M32" i="32" s="1"/>
  <c r="L25" i="32"/>
  <c r="L32" i="32" s="1"/>
  <c r="K25" i="32"/>
  <c r="K32" i="32" s="1"/>
  <c r="J25" i="32"/>
  <c r="J32" i="32" s="1"/>
  <c r="I25" i="32"/>
  <c r="I32" i="32" s="1"/>
  <c r="H25" i="32"/>
  <c r="H32" i="32" s="1"/>
  <c r="G25" i="32"/>
  <c r="G32" i="32" s="1"/>
  <c r="F25" i="32"/>
  <c r="F32" i="32" s="1"/>
  <c r="E25" i="32"/>
  <c r="E32" i="32" s="1"/>
  <c r="D25" i="32"/>
  <c r="AG24" i="32"/>
  <c r="AG31" i="32" s="1"/>
  <c r="AF24" i="32"/>
  <c r="AF31" i="32" s="1"/>
  <c r="AE24" i="32"/>
  <c r="AE31" i="32" s="1"/>
  <c r="AD24" i="32"/>
  <c r="AD31" i="32" s="1"/>
  <c r="AC24" i="32"/>
  <c r="AC31" i="32" s="1"/>
  <c r="AB24" i="32"/>
  <c r="AB31" i="32" s="1"/>
  <c r="AA24" i="32"/>
  <c r="AA31" i="32" s="1"/>
  <c r="Z24" i="32"/>
  <c r="Z31" i="32" s="1"/>
  <c r="Y24" i="32"/>
  <c r="Y31" i="32" s="1"/>
  <c r="X24" i="32"/>
  <c r="X31" i="32" s="1"/>
  <c r="W24" i="32"/>
  <c r="W31" i="32" s="1"/>
  <c r="V24" i="32"/>
  <c r="V31" i="32" s="1"/>
  <c r="U24" i="32"/>
  <c r="U31" i="32" s="1"/>
  <c r="T24" i="32"/>
  <c r="T31" i="32" s="1"/>
  <c r="S24" i="32"/>
  <c r="S31" i="32" s="1"/>
  <c r="R24" i="32"/>
  <c r="R31" i="32" s="1"/>
  <c r="Q24" i="32"/>
  <c r="Q31" i="32" s="1"/>
  <c r="P24" i="32"/>
  <c r="P31" i="32" s="1"/>
  <c r="O24" i="32"/>
  <c r="O31" i="32" s="1"/>
  <c r="N24" i="32"/>
  <c r="N31" i="32" s="1"/>
  <c r="M24" i="32"/>
  <c r="M31" i="32" s="1"/>
  <c r="L24" i="32"/>
  <c r="L31" i="32" s="1"/>
  <c r="K24" i="32"/>
  <c r="K31" i="32" s="1"/>
  <c r="J24" i="32"/>
  <c r="J31" i="32" s="1"/>
  <c r="I24" i="32"/>
  <c r="I31" i="32" s="1"/>
  <c r="H24" i="32"/>
  <c r="H31" i="32" s="1"/>
  <c r="G24" i="32"/>
  <c r="G31" i="32" s="1"/>
  <c r="F24" i="32"/>
  <c r="F31" i="32" s="1"/>
  <c r="E24" i="32"/>
  <c r="E31" i="32" s="1"/>
  <c r="D24" i="32"/>
  <c r="AG23" i="32"/>
  <c r="AG30" i="32" s="1"/>
  <c r="AF23" i="32"/>
  <c r="AF30" i="32" s="1"/>
  <c r="AE23" i="32"/>
  <c r="AE30" i="32" s="1"/>
  <c r="AD23" i="32"/>
  <c r="AD30" i="32" s="1"/>
  <c r="AC23" i="32"/>
  <c r="AC30" i="32" s="1"/>
  <c r="AB23" i="32"/>
  <c r="AB30" i="32" s="1"/>
  <c r="AA23" i="32"/>
  <c r="AA30" i="32" s="1"/>
  <c r="Z23" i="32"/>
  <c r="Z30" i="32" s="1"/>
  <c r="Y23" i="32"/>
  <c r="Y30" i="32" s="1"/>
  <c r="X23" i="32"/>
  <c r="X30" i="32" s="1"/>
  <c r="W23" i="32"/>
  <c r="W30" i="32" s="1"/>
  <c r="V23" i="32"/>
  <c r="V30" i="32" s="1"/>
  <c r="U23" i="32"/>
  <c r="U30" i="32" s="1"/>
  <c r="T23" i="32"/>
  <c r="T30" i="32" s="1"/>
  <c r="S23" i="32"/>
  <c r="S30" i="32" s="1"/>
  <c r="R23" i="32"/>
  <c r="R30" i="32" s="1"/>
  <c r="Q23" i="32"/>
  <c r="Q30" i="32" s="1"/>
  <c r="P23" i="32"/>
  <c r="P30" i="32" s="1"/>
  <c r="O23" i="32"/>
  <c r="O30" i="32" s="1"/>
  <c r="N23" i="32"/>
  <c r="N30" i="32" s="1"/>
  <c r="M23" i="32"/>
  <c r="M30" i="32" s="1"/>
  <c r="L23" i="32"/>
  <c r="L30" i="32" s="1"/>
  <c r="K23" i="32"/>
  <c r="K30" i="32" s="1"/>
  <c r="J23" i="32"/>
  <c r="J30" i="32" s="1"/>
  <c r="I23" i="32"/>
  <c r="I30" i="32" s="1"/>
  <c r="H23" i="32"/>
  <c r="H30" i="32" s="1"/>
  <c r="G23" i="32"/>
  <c r="G30" i="32" s="1"/>
  <c r="F23" i="32"/>
  <c r="F30" i="32" s="1"/>
  <c r="E23" i="32"/>
  <c r="E30" i="32" s="1"/>
  <c r="D23" i="32"/>
  <c r="D48" i="32"/>
  <c r="D67" i="32" l="1"/>
  <c r="C67" i="32" s="1"/>
  <c r="C60" i="32"/>
  <c r="D32" i="32"/>
  <c r="C32" i="32" s="1"/>
  <c r="C25" i="32"/>
  <c r="AJ43" i="34"/>
  <c r="AK4" i="34"/>
  <c r="AJ30" i="34"/>
  <c r="AJ17" i="34"/>
  <c r="D30" i="32"/>
  <c r="C30" i="32" s="1"/>
  <c r="C23" i="32"/>
  <c r="D31" i="32"/>
  <c r="C31" i="32" s="1"/>
  <c r="C24" i="32"/>
  <c r="D33" i="32"/>
  <c r="C33" i="32" s="1"/>
  <c r="C26" i="32"/>
  <c r="D66" i="32"/>
  <c r="C66" i="32" s="1"/>
  <c r="C59" i="32"/>
  <c r="D68" i="32"/>
  <c r="C68" i="32" s="1"/>
  <c r="C61" i="32"/>
  <c r="AK40" i="36"/>
  <c r="AK16" i="36"/>
  <c r="AL4" i="36"/>
  <c r="AK28" i="36"/>
  <c r="D65" i="32"/>
  <c r="C65" i="32" s="1"/>
  <c r="C58" i="32"/>
  <c r="R34" i="32"/>
  <c r="S34" i="32"/>
  <c r="AD34" i="32"/>
  <c r="P4" i="32"/>
  <c r="P22" i="32" s="1"/>
  <c r="S4" i="32"/>
  <c r="S22" i="32" s="1"/>
  <c r="W34" i="32"/>
  <c r="U4" i="32"/>
  <c r="U13" i="32" s="1"/>
  <c r="V69" i="32"/>
  <c r="T4" i="32"/>
  <c r="T48" i="32" s="1"/>
  <c r="G34" i="32"/>
  <c r="AA4" i="32"/>
  <c r="AA39" i="32" s="1"/>
  <c r="U34" i="32"/>
  <c r="AG34" i="32"/>
  <c r="AC4" i="32"/>
  <c r="AC48" i="32" s="1"/>
  <c r="AE34" i="32"/>
  <c r="I69" i="32"/>
  <c r="U69" i="32"/>
  <c r="AG69" i="32"/>
  <c r="AG73" i="32" s="1"/>
  <c r="AG13" i="19" s="1"/>
  <c r="J34" i="32"/>
  <c r="E4" i="32"/>
  <c r="E48" i="32" s="1"/>
  <c r="G4" i="32"/>
  <c r="G22" i="32" s="1"/>
  <c r="AE4" i="32"/>
  <c r="AE22" i="32" s="1"/>
  <c r="X34" i="32"/>
  <c r="AB4" i="32"/>
  <c r="AB48" i="32" s="1"/>
  <c r="AF4" i="32"/>
  <c r="AF13" i="32" s="1"/>
  <c r="I4" i="32"/>
  <c r="I13" i="32" s="1"/>
  <c r="L69" i="32"/>
  <c r="X69" i="32"/>
  <c r="H4" i="32"/>
  <c r="H13" i="32" s="1"/>
  <c r="J4" i="32"/>
  <c r="J39" i="32" s="1"/>
  <c r="N69" i="32"/>
  <c r="Z69" i="32"/>
  <c r="Q4" i="32"/>
  <c r="Q39" i="32" s="1"/>
  <c r="O69" i="32"/>
  <c r="AA69" i="32"/>
  <c r="V34" i="32"/>
  <c r="M34" i="32"/>
  <c r="Y69" i="32"/>
  <c r="AF69" i="32"/>
  <c r="AD4" i="32"/>
  <c r="R4" i="32"/>
  <c r="F4" i="32"/>
  <c r="D22" i="32"/>
  <c r="Z4" i="32"/>
  <c r="N4" i="32"/>
  <c r="M4" i="32"/>
  <c r="L4" i="32"/>
  <c r="Y4" i="32"/>
  <c r="X4" i="32"/>
  <c r="W4" i="32"/>
  <c r="K4" i="32"/>
  <c r="D39" i="32"/>
  <c r="D57" i="32"/>
  <c r="V4" i="32"/>
  <c r="Y34" i="32"/>
  <c r="P69" i="32"/>
  <c r="AB69" i="32"/>
  <c r="L34" i="32"/>
  <c r="N34" i="32"/>
  <c r="Z34" i="32"/>
  <c r="AA34" i="32"/>
  <c r="E69" i="32"/>
  <c r="Q69" i="32"/>
  <c r="AC69" i="32"/>
  <c r="O34" i="32"/>
  <c r="R69" i="32"/>
  <c r="R73" i="32" s="1"/>
  <c r="R13" i="19" s="1"/>
  <c r="AD69" i="32"/>
  <c r="F69" i="32"/>
  <c r="K34" i="32"/>
  <c r="P34" i="32"/>
  <c r="AB34" i="32"/>
  <c r="G69" i="32"/>
  <c r="S69" i="32"/>
  <c r="S73" i="32" s="1"/>
  <c r="S13" i="19" s="1"/>
  <c r="AE69" i="32"/>
  <c r="AE73" i="32" s="1"/>
  <c r="AE13" i="19" s="1"/>
  <c r="Q34" i="32"/>
  <c r="H69" i="32"/>
  <c r="E34" i="32"/>
  <c r="J69" i="32"/>
  <c r="AF39" i="32"/>
  <c r="AF57" i="32"/>
  <c r="O4" i="32"/>
  <c r="AG4" i="32"/>
  <c r="D13" i="32"/>
  <c r="M69" i="32"/>
  <c r="AC34" i="32"/>
  <c r="AC13" i="32"/>
  <c r="H34" i="32"/>
  <c r="T34" i="32"/>
  <c r="AF34" i="32"/>
  <c r="K69" i="32"/>
  <c r="W69" i="32"/>
  <c r="T69" i="32"/>
  <c r="AL16" i="36" l="1"/>
  <c r="AL40" i="36"/>
  <c r="AM4" i="36"/>
  <c r="AL28" i="36"/>
  <c r="AL4" i="34"/>
  <c r="AK30" i="34"/>
  <c r="AK43" i="34"/>
  <c r="AK17" i="34"/>
  <c r="I57" i="32"/>
  <c r="I39" i="32"/>
  <c r="P57" i="32"/>
  <c r="P39" i="32"/>
  <c r="H48" i="32"/>
  <c r="J48" i="32"/>
  <c r="J57" i="32"/>
  <c r="H39" i="32"/>
  <c r="AB13" i="32"/>
  <c r="H22" i="32"/>
  <c r="AA22" i="32"/>
  <c r="AE48" i="32"/>
  <c r="G13" i="32"/>
  <c r="AA13" i="32"/>
  <c r="X73" i="32"/>
  <c r="X13" i="19" s="1"/>
  <c r="AE39" i="32"/>
  <c r="AA57" i="32"/>
  <c r="AE13" i="32"/>
  <c r="Q22" i="32"/>
  <c r="AA48" i="32"/>
  <c r="AE57" i="32"/>
  <c r="H57" i="32"/>
  <c r="S13" i="32"/>
  <c r="I48" i="32"/>
  <c r="U73" i="32"/>
  <c r="U13" i="19" s="1"/>
  <c r="U22" i="32"/>
  <c r="U57" i="32"/>
  <c r="E13" i="32"/>
  <c r="W73" i="32"/>
  <c r="W13" i="19" s="1"/>
  <c r="U48" i="32"/>
  <c r="U39" i="32"/>
  <c r="J73" i="32"/>
  <c r="I13" i="19" s="1"/>
  <c r="AD73" i="32"/>
  <c r="AD13" i="19" s="1"/>
  <c r="Z73" i="32"/>
  <c r="Z13" i="19" s="1"/>
  <c r="AF22" i="32"/>
  <c r="AC39" i="32"/>
  <c r="AB39" i="32"/>
  <c r="N73" i="32"/>
  <c r="N13" i="19" s="1"/>
  <c r="Q13" i="32"/>
  <c r="S39" i="32"/>
  <c r="T13" i="32"/>
  <c r="T57" i="32"/>
  <c r="P13" i="32"/>
  <c r="P48" i="32"/>
  <c r="K73" i="32"/>
  <c r="K13" i="19" s="1"/>
  <c r="M73" i="32"/>
  <c r="M13" i="19" s="1"/>
  <c r="T39" i="32"/>
  <c r="V73" i="32"/>
  <c r="V13" i="19" s="1"/>
  <c r="G57" i="32"/>
  <c r="H73" i="32"/>
  <c r="G13" i="19" s="1"/>
  <c r="T22" i="32"/>
  <c r="G73" i="32"/>
  <c r="F13" i="19" s="1"/>
  <c r="G48" i="32"/>
  <c r="AA73" i="32"/>
  <c r="AA13" i="19" s="1"/>
  <c r="S57" i="32"/>
  <c r="G39" i="32"/>
  <c r="S48" i="32"/>
  <c r="L73" i="32"/>
  <c r="L13" i="19" s="1"/>
  <c r="AC57" i="32"/>
  <c r="AC22" i="32"/>
  <c r="O73" i="32"/>
  <c r="O13" i="19" s="1"/>
  <c r="AB57" i="32"/>
  <c r="J22" i="32"/>
  <c r="J13" i="32"/>
  <c r="T73" i="32"/>
  <c r="T13" i="19" s="1"/>
  <c r="AB22" i="32"/>
  <c r="Q73" i="32"/>
  <c r="Q13" i="19" s="1"/>
  <c r="Q48" i="32"/>
  <c r="Q57" i="32"/>
  <c r="E57" i="32"/>
  <c r="E22" i="32"/>
  <c r="AF48" i="32"/>
  <c r="E39" i="32"/>
  <c r="I22" i="32"/>
  <c r="R22" i="32"/>
  <c r="R39" i="32"/>
  <c r="R48" i="32"/>
  <c r="R57" i="32"/>
  <c r="R13" i="32"/>
  <c r="E73" i="32"/>
  <c r="D13" i="19" s="1"/>
  <c r="X39" i="32"/>
  <c r="X48" i="32"/>
  <c r="X57" i="32"/>
  <c r="X13" i="32"/>
  <c r="X22" i="32"/>
  <c r="AD22" i="32"/>
  <c r="AD39" i="32"/>
  <c r="AD48" i="32"/>
  <c r="AD57" i="32"/>
  <c r="AD13" i="32"/>
  <c r="D69" i="32"/>
  <c r="C69" i="32" s="1"/>
  <c r="Y39" i="32"/>
  <c r="Y48" i="32"/>
  <c r="Y57" i="32"/>
  <c r="Y13" i="32"/>
  <c r="Y22" i="32"/>
  <c r="AF73" i="32"/>
  <c r="AF13" i="19" s="1"/>
  <c r="L39" i="32"/>
  <c r="L48" i="32"/>
  <c r="L57" i="32"/>
  <c r="L13" i="32"/>
  <c r="L22" i="32"/>
  <c r="Y73" i="32"/>
  <c r="Y13" i="19" s="1"/>
  <c r="F34" i="32"/>
  <c r="F73" i="32" s="1"/>
  <c r="E13" i="19" s="1"/>
  <c r="D34" i="32"/>
  <c r="AG39" i="32"/>
  <c r="AG48" i="32"/>
  <c r="AG57" i="32"/>
  <c r="AG22" i="32"/>
  <c r="AG13" i="32"/>
  <c r="I34" i="32"/>
  <c r="I73" i="32" s="1"/>
  <c r="H13" i="19" s="1"/>
  <c r="V39" i="32"/>
  <c r="V48" i="32"/>
  <c r="V57" i="32"/>
  <c r="V22" i="32"/>
  <c r="V13" i="32"/>
  <c r="M39" i="32"/>
  <c r="M48" i="32"/>
  <c r="M57" i="32"/>
  <c r="M13" i="32"/>
  <c r="M22" i="32"/>
  <c r="O57" i="32"/>
  <c r="O13" i="32"/>
  <c r="O22" i="32"/>
  <c r="O48" i="32"/>
  <c r="O39" i="32"/>
  <c r="N48" i="32"/>
  <c r="N57" i="32"/>
  <c r="N13" i="32"/>
  <c r="N22" i="32"/>
  <c r="N39" i="32"/>
  <c r="Z48" i="32"/>
  <c r="Z57" i="32"/>
  <c r="Z13" i="32"/>
  <c r="Z22" i="32"/>
  <c r="Z39" i="32"/>
  <c r="P73" i="32"/>
  <c r="P13" i="19" s="1"/>
  <c r="K39" i="32"/>
  <c r="K48" i="32"/>
  <c r="K57" i="32"/>
  <c r="K13" i="32"/>
  <c r="K22" i="32"/>
  <c r="AC73" i="32"/>
  <c r="AC13" i="19" s="1"/>
  <c r="AB73" i="32"/>
  <c r="AB13" i="19" s="1"/>
  <c r="W39" i="32"/>
  <c r="W48" i="32"/>
  <c r="W57" i="32"/>
  <c r="W13" i="32"/>
  <c r="W22" i="32"/>
  <c r="F22" i="32"/>
  <c r="F39" i="32"/>
  <c r="F48" i="32"/>
  <c r="F57" i="32"/>
  <c r="F13" i="32"/>
  <c r="AL17" i="34" l="1"/>
  <c r="AL43" i="34"/>
  <c r="AL30" i="34"/>
  <c r="AM4" i="34"/>
  <c r="AM28" i="36"/>
  <c r="AM16" i="36"/>
  <c r="AM40" i="36"/>
  <c r="AN4" i="36"/>
  <c r="C34" i="32"/>
  <c r="D73" i="32"/>
  <c r="C73" i="32" s="1"/>
  <c r="AN40" i="36" l="1"/>
  <c r="AO4" i="36"/>
  <c r="AN28" i="36"/>
  <c r="AN16" i="36"/>
  <c r="AM17" i="34"/>
  <c r="AM43" i="34"/>
  <c r="AN4" i="34"/>
  <c r="AM30" i="34"/>
  <c r="C13" i="19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AG62" i="31"/>
  <c r="AG66" i="31" s="1"/>
  <c r="AG72" i="31" s="1"/>
  <c r="AF62" i="31"/>
  <c r="AF66" i="31" s="1"/>
  <c r="AF72" i="31" s="1"/>
  <c r="AE62" i="31"/>
  <c r="AE66" i="31" s="1"/>
  <c r="AE72" i="31" s="1"/>
  <c r="AD62" i="31"/>
  <c r="AD66" i="31" s="1"/>
  <c r="AD72" i="31" s="1"/>
  <c r="AC62" i="31"/>
  <c r="AC66" i="31" s="1"/>
  <c r="AC72" i="31" s="1"/>
  <c r="AB62" i="31"/>
  <c r="AB66" i="31" s="1"/>
  <c r="AB72" i="31" s="1"/>
  <c r="AA62" i="31"/>
  <c r="AA66" i="31" s="1"/>
  <c r="AA72" i="31" s="1"/>
  <c r="Z62" i="31"/>
  <c r="Z66" i="31" s="1"/>
  <c r="Z72" i="31" s="1"/>
  <c r="Y62" i="31"/>
  <c r="Y66" i="31" s="1"/>
  <c r="Y72" i="31" s="1"/>
  <c r="X62" i="31"/>
  <c r="X66" i="31" s="1"/>
  <c r="X72" i="31" s="1"/>
  <c r="W62" i="31"/>
  <c r="W66" i="31" s="1"/>
  <c r="W72" i="31" s="1"/>
  <c r="V62" i="31"/>
  <c r="V66" i="31" s="1"/>
  <c r="V72" i="31" s="1"/>
  <c r="U62" i="31"/>
  <c r="U66" i="31" s="1"/>
  <c r="U72" i="31" s="1"/>
  <c r="T62" i="31"/>
  <c r="T66" i="31" s="1"/>
  <c r="T72" i="31" s="1"/>
  <c r="S62" i="31"/>
  <c r="S66" i="31" s="1"/>
  <c r="S72" i="31" s="1"/>
  <c r="R62" i="31"/>
  <c r="R66" i="31" s="1"/>
  <c r="R72" i="31" s="1"/>
  <c r="Q62" i="31"/>
  <c r="Q66" i="31" s="1"/>
  <c r="Q72" i="31" s="1"/>
  <c r="P62" i="31"/>
  <c r="P66" i="31" s="1"/>
  <c r="P72" i="31" s="1"/>
  <c r="O62" i="31"/>
  <c r="O66" i="31" s="1"/>
  <c r="O72" i="31" s="1"/>
  <c r="N62" i="31"/>
  <c r="N66" i="31" s="1"/>
  <c r="N72" i="31" s="1"/>
  <c r="M62" i="31"/>
  <c r="M66" i="31" s="1"/>
  <c r="M72" i="31" s="1"/>
  <c r="L62" i="31"/>
  <c r="L66" i="31" s="1"/>
  <c r="L72" i="31" s="1"/>
  <c r="K62" i="31"/>
  <c r="K66" i="31" s="1"/>
  <c r="K72" i="31" s="1"/>
  <c r="J62" i="31"/>
  <c r="J66" i="31" s="1"/>
  <c r="J72" i="31" s="1"/>
  <c r="I62" i="31"/>
  <c r="I66" i="31" s="1"/>
  <c r="I72" i="31" s="1"/>
  <c r="H62" i="31"/>
  <c r="H66" i="31" s="1"/>
  <c r="H72" i="31" s="1"/>
  <c r="G62" i="31"/>
  <c r="G66" i="31" s="1"/>
  <c r="G72" i="31" s="1"/>
  <c r="F62" i="31"/>
  <c r="F66" i="31" s="1"/>
  <c r="F72" i="31" s="1"/>
  <c r="E62" i="31"/>
  <c r="E66" i="31" s="1"/>
  <c r="E72" i="31" s="1"/>
  <c r="D62" i="31"/>
  <c r="AG61" i="31"/>
  <c r="AF61" i="31"/>
  <c r="AE61" i="31"/>
  <c r="AE65" i="31" s="1"/>
  <c r="AE71" i="31" s="1"/>
  <c r="AD61" i="31"/>
  <c r="AD65" i="31" s="1"/>
  <c r="AD71" i="31" s="1"/>
  <c r="AC61" i="31"/>
  <c r="AC65" i="31" s="1"/>
  <c r="AC71" i="31" s="1"/>
  <c r="AB61" i="31"/>
  <c r="AA61" i="31"/>
  <c r="Z61" i="31"/>
  <c r="Y61" i="31"/>
  <c r="X61" i="31"/>
  <c r="W61" i="31"/>
  <c r="V61" i="31"/>
  <c r="U61" i="31"/>
  <c r="T61" i="31"/>
  <c r="S61" i="31"/>
  <c r="S65" i="31" s="1"/>
  <c r="S71" i="31" s="1"/>
  <c r="R61" i="31"/>
  <c r="R65" i="31" s="1"/>
  <c r="R71" i="31" s="1"/>
  <c r="Q61" i="31"/>
  <c r="Q65" i="31" s="1"/>
  <c r="Q71" i="31" s="1"/>
  <c r="P61" i="31"/>
  <c r="O61" i="31"/>
  <c r="O65" i="31" s="1"/>
  <c r="O71" i="31" s="1"/>
  <c r="N61" i="31"/>
  <c r="N65" i="31" s="1"/>
  <c r="N71" i="31" s="1"/>
  <c r="M61" i="31"/>
  <c r="L61" i="31"/>
  <c r="K61" i="31"/>
  <c r="K65" i="31" s="1"/>
  <c r="K71" i="31" s="1"/>
  <c r="J61" i="31"/>
  <c r="I61" i="31"/>
  <c r="H61" i="31"/>
  <c r="G61" i="31"/>
  <c r="F61" i="31"/>
  <c r="F65" i="31" s="1"/>
  <c r="F71" i="31" s="1"/>
  <c r="E61" i="31"/>
  <c r="E65" i="31" s="1"/>
  <c r="E71" i="31" s="1"/>
  <c r="D61" i="31"/>
  <c r="AG60" i="31"/>
  <c r="AG64" i="31" s="1"/>
  <c r="AG70" i="31" s="1"/>
  <c r="AF60" i="31"/>
  <c r="AF64" i="31" s="1"/>
  <c r="AF70" i="31" s="1"/>
  <c r="AE60" i="31"/>
  <c r="AE64" i="31" s="1"/>
  <c r="AE70" i="31" s="1"/>
  <c r="AD60" i="31"/>
  <c r="AD64" i="31" s="1"/>
  <c r="AD70" i="31" s="1"/>
  <c r="AC60" i="31"/>
  <c r="AC64" i="31" s="1"/>
  <c r="AC70" i="31" s="1"/>
  <c r="AB60" i="31"/>
  <c r="AB64" i="31" s="1"/>
  <c r="AB70" i="31" s="1"/>
  <c r="AA60" i="31"/>
  <c r="AA64" i="31" s="1"/>
  <c r="AA70" i="31" s="1"/>
  <c r="Z60" i="31"/>
  <c r="Z64" i="31" s="1"/>
  <c r="Z70" i="31" s="1"/>
  <c r="Y60" i="31"/>
  <c r="Y64" i="31" s="1"/>
  <c r="Y70" i="31" s="1"/>
  <c r="X60" i="31"/>
  <c r="X64" i="31" s="1"/>
  <c r="X70" i="31" s="1"/>
  <c r="W60" i="31"/>
  <c r="W64" i="31" s="1"/>
  <c r="W70" i="31" s="1"/>
  <c r="V60" i="31"/>
  <c r="V64" i="31" s="1"/>
  <c r="V70" i="31" s="1"/>
  <c r="U60" i="31"/>
  <c r="U64" i="31" s="1"/>
  <c r="U70" i="31" s="1"/>
  <c r="T60" i="31"/>
  <c r="T64" i="31" s="1"/>
  <c r="T70" i="31" s="1"/>
  <c r="S60" i="31"/>
  <c r="S64" i="31" s="1"/>
  <c r="S70" i="31" s="1"/>
  <c r="R60" i="31"/>
  <c r="R64" i="31" s="1"/>
  <c r="R70" i="31" s="1"/>
  <c r="Q60" i="31"/>
  <c r="Q64" i="31" s="1"/>
  <c r="Q70" i="31" s="1"/>
  <c r="P60" i="31"/>
  <c r="P64" i="31" s="1"/>
  <c r="P70" i="31" s="1"/>
  <c r="O60" i="31"/>
  <c r="O64" i="31" s="1"/>
  <c r="O70" i="31" s="1"/>
  <c r="N60" i="31"/>
  <c r="N64" i="31" s="1"/>
  <c r="N70" i="31" s="1"/>
  <c r="M60" i="31"/>
  <c r="M64" i="31" s="1"/>
  <c r="M70" i="31" s="1"/>
  <c r="L60" i="31"/>
  <c r="L64" i="31" s="1"/>
  <c r="L70" i="31" s="1"/>
  <c r="K60" i="31"/>
  <c r="K64" i="31" s="1"/>
  <c r="K70" i="31" s="1"/>
  <c r="J60" i="31"/>
  <c r="J64" i="31" s="1"/>
  <c r="J70" i="31" s="1"/>
  <c r="I60" i="31"/>
  <c r="I64" i="31" s="1"/>
  <c r="I70" i="31" s="1"/>
  <c r="H60" i="31"/>
  <c r="H64" i="31" s="1"/>
  <c r="H70" i="31" s="1"/>
  <c r="G60" i="31"/>
  <c r="G64" i="31" s="1"/>
  <c r="G70" i="31" s="1"/>
  <c r="F60" i="31"/>
  <c r="F64" i="31" s="1"/>
  <c r="F70" i="31" s="1"/>
  <c r="E60" i="31"/>
  <c r="E64" i="31" s="1"/>
  <c r="E70" i="31" s="1"/>
  <c r="D60" i="31"/>
  <c r="AG26" i="31"/>
  <c r="AF26" i="31"/>
  <c r="AF87" i="31" s="1"/>
  <c r="AE26" i="31"/>
  <c r="AE87" i="31" s="1"/>
  <c r="AD26" i="31"/>
  <c r="AD87" i="31" s="1"/>
  <c r="AC26" i="31"/>
  <c r="AC87" i="31" s="1"/>
  <c r="AB26" i="31"/>
  <c r="AB87" i="31" s="1"/>
  <c r="AA26" i="31"/>
  <c r="AA87" i="31" s="1"/>
  <c r="Z26" i="31"/>
  <c r="Z87" i="31" s="1"/>
  <c r="Y26" i="31"/>
  <c r="Y87" i="31" s="1"/>
  <c r="X26" i="31"/>
  <c r="W26" i="31"/>
  <c r="W87" i="31" s="1"/>
  <c r="V26" i="31"/>
  <c r="U26" i="31"/>
  <c r="U87" i="31" s="1"/>
  <c r="T26" i="31"/>
  <c r="T87" i="31" s="1"/>
  <c r="S26" i="31"/>
  <c r="S87" i="31" s="1"/>
  <c r="R26" i="31"/>
  <c r="R87" i="31" s="1"/>
  <c r="Q26" i="31"/>
  <c r="Q87" i="31" s="1"/>
  <c r="P26" i="31"/>
  <c r="P87" i="31" s="1"/>
  <c r="O26" i="31"/>
  <c r="O87" i="31" s="1"/>
  <c r="N26" i="31"/>
  <c r="N87" i="31" s="1"/>
  <c r="M26" i="31"/>
  <c r="M87" i="31" s="1"/>
  <c r="L26" i="31"/>
  <c r="L87" i="31" s="1"/>
  <c r="K26" i="31"/>
  <c r="K87" i="31" s="1"/>
  <c r="J26" i="31"/>
  <c r="J87" i="31" s="1"/>
  <c r="I26" i="31"/>
  <c r="H26" i="31"/>
  <c r="G26" i="31"/>
  <c r="F26" i="31"/>
  <c r="F87" i="31" s="1"/>
  <c r="E26" i="31"/>
  <c r="E87" i="31" s="1"/>
  <c r="D26" i="31"/>
  <c r="AG25" i="31"/>
  <c r="AG86" i="31" s="1"/>
  <c r="AF25" i="31"/>
  <c r="AF86" i="31" s="1"/>
  <c r="AE25" i="31"/>
  <c r="AE86" i="31" s="1"/>
  <c r="AD25" i="31"/>
  <c r="AD86" i="31" s="1"/>
  <c r="AC25" i="31"/>
  <c r="AC86" i="31" s="1"/>
  <c r="AB25" i="31"/>
  <c r="AA25" i="31"/>
  <c r="Z25" i="31"/>
  <c r="Z86" i="31" s="1"/>
  <c r="Y25" i="31"/>
  <c r="Y86" i="31" s="1"/>
  <c r="X25" i="31"/>
  <c r="X86" i="31" s="1"/>
  <c r="W25" i="31"/>
  <c r="W86" i="31" s="1"/>
  <c r="V25" i="31"/>
  <c r="V86" i="31" s="1"/>
  <c r="U25" i="31"/>
  <c r="U86" i="31" s="1"/>
  <c r="T25" i="31"/>
  <c r="T86" i="31" s="1"/>
  <c r="S25" i="31"/>
  <c r="S86" i="31" s="1"/>
  <c r="R25" i="31"/>
  <c r="R86" i="31" s="1"/>
  <c r="Q25" i="31"/>
  <c r="Q86" i="31" s="1"/>
  <c r="P25" i="31"/>
  <c r="P86" i="31" s="1"/>
  <c r="O25" i="31"/>
  <c r="O86" i="31" s="1"/>
  <c r="N25" i="31"/>
  <c r="N86" i="31" s="1"/>
  <c r="M25" i="31"/>
  <c r="M86" i="31" s="1"/>
  <c r="L25" i="31"/>
  <c r="L86" i="31" s="1"/>
  <c r="K25" i="31"/>
  <c r="K86" i="31" s="1"/>
  <c r="J25" i="31"/>
  <c r="I25" i="31"/>
  <c r="H25" i="31"/>
  <c r="G25" i="31"/>
  <c r="F25" i="31"/>
  <c r="E25" i="31"/>
  <c r="D25" i="31"/>
  <c r="AG24" i="31"/>
  <c r="AG85" i="31" s="1"/>
  <c r="AF24" i="31"/>
  <c r="AF85" i="31" s="1"/>
  <c r="AE24" i="31"/>
  <c r="AE85" i="31" s="1"/>
  <c r="AD24" i="31"/>
  <c r="AD85" i="31" s="1"/>
  <c r="AC24" i="31"/>
  <c r="AC85" i="31" s="1"/>
  <c r="AB24" i="31"/>
  <c r="AB85" i="31" s="1"/>
  <c r="AA24" i="31"/>
  <c r="Z24" i="31"/>
  <c r="Z85" i="31" s="1"/>
  <c r="Y24" i="31"/>
  <c r="Y85" i="31" s="1"/>
  <c r="X24" i="31"/>
  <c r="X85" i="31" s="1"/>
  <c r="W24" i="31"/>
  <c r="W85" i="31" s="1"/>
  <c r="V24" i="31"/>
  <c r="V85" i="31" s="1"/>
  <c r="U24" i="31"/>
  <c r="U85" i="31" s="1"/>
  <c r="T24" i="31"/>
  <c r="T85" i="31" s="1"/>
  <c r="S24" i="31"/>
  <c r="S85" i="31" s="1"/>
  <c r="R24" i="31"/>
  <c r="R85" i="31" s="1"/>
  <c r="Q24" i="31"/>
  <c r="Q85" i="31" s="1"/>
  <c r="P24" i="31"/>
  <c r="P85" i="31" s="1"/>
  <c r="O24" i="31"/>
  <c r="N24" i="31"/>
  <c r="M24" i="31"/>
  <c r="M85" i="31" s="1"/>
  <c r="L24" i="31"/>
  <c r="L85" i="31" s="1"/>
  <c r="K24" i="31"/>
  <c r="K85" i="31" s="1"/>
  <c r="J24" i="31"/>
  <c r="J85" i="31" s="1"/>
  <c r="I24" i="31"/>
  <c r="H24" i="31"/>
  <c r="H85" i="31" s="1"/>
  <c r="G24" i="31"/>
  <c r="G85" i="31" s="1"/>
  <c r="F24" i="31"/>
  <c r="F85" i="31" s="1"/>
  <c r="E24" i="31"/>
  <c r="E85" i="31" s="1"/>
  <c r="D24" i="31"/>
  <c r="AG23" i="31"/>
  <c r="AG84" i="31" s="1"/>
  <c r="AF23" i="31"/>
  <c r="AF84" i="31" s="1"/>
  <c r="AE23" i="31"/>
  <c r="AE84" i="31" s="1"/>
  <c r="AD23" i="31"/>
  <c r="AD84" i="31" s="1"/>
  <c r="AC23" i="31"/>
  <c r="AC84" i="31" s="1"/>
  <c r="AB23" i="31"/>
  <c r="AA23" i="31"/>
  <c r="Z23" i="31"/>
  <c r="Y23" i="31"/>
  <c r="Y84" i="31" s="1"/>
  <c r="X23" i="31"/>
  <c r="X84" i="31" s="1"/>
  <c r="W23" i="31"/>
  <c r="W84" i="31" s="1"/>
  <c r="V23" i="31"/>
  <c r="V84" i="31" s="1"/>
  <c r="U23" i="31"/>
  <c r="U84" i="31" s="1"/>
  <c r="T23" i="31"/>
  <c r="T84" i="31" s="1"/>
  <c r="S23" i="31"/>
  <c r="S84" i="31" s="1"/>
  <c r="R23" i="31"/>
  <c r="R84" i="31" s="1"/>
  <c r="Q23" i="31"/>
  <c r="Q84" i="31" s="1"/>
  <c r="P23" i="31"/>
  <c r="O23" i="31"/>
  <c r="N23" i="31"/>
  <c r="M23" i="31"/>
  <c r="M84" i="31" s="1"/>
  <c r="L23" i="31"/>
  <c r="L84" i="31" s="1"/>
  <c r="K23" i="31"/>
  <c r="K84" i="31" s="1"/>
  <c r="J23" i="31"/>
  <c r="I23" i="31"/>
  <c r="H23" i="31"/>
  <c r="G23" i="31"/>
  <c r="F23" i="31"/>
  <c r="E23" i="31"/>
  <c r="D23" i="31"/>
  <c r="D13" i="31"/>
  <c r="D24" i="10"/>
  <c r="AG41" i="10"/>
  <c r="AG44" i="10" s="1"/>
  <c r="AF41" i="10"/>
  <c r="AF43" i="10" s="1"/>
  <c r="AE41" i="10"/>
  <c r="AE43" i="10" s="1"/>
  <c r="AD41" i="10"/>
  <c r="AD44" i="10" s="1"/>
  <c r="AC41" i="10"/>
  <c r="AC44" i="10" s="1"/>
  <c r="AB41" i="10"/>
  <c r="AB43" i="10" s="1"/>
  <c r="AA41" i="10"/>
  <c r="AA42" i="10" s="1"/>
  <c r="Z41" i="10"/>
  <c r="Z42" i="10" s="1"/>
  <c r="Y41" i="10"/>
  <c r="Y44" i="10" s="1"/>
  <c r="X41" i="10"/>
  <c r="X44" i="10" s="1"/>
  <c r="W41" i="10"/>
  <c r="W44" i="10" s="1"/>
  <c r="V41" i="10"/>
  <c r="V42" i="10" s="1"/>
  <c r="U41" i="10"/>
  <c r="U44" i="10" s="1"/>
  <c r="T41" i="10"/>
  <c r="T43" i="10" s="1"/>
  <c r="S41" i="10"/>
  <c r="S43" i="10" s="1"/>
  <c r="R41" i="10"/>
  <c r="R44" i="10" s="1"/>
  <c r="Q41" i="10"/>
  <c r="Q44" i="10" s="1"/>
  <c r="P41" i="10"/>
  <c r="P43" i="10" s="1"/>
  <c r="O41" i="10"/>
  <c r="O42" i="10" s="1"/>
  <c r="N41" i="10"/>
  <c r="N42" i="10" s="1"/>
  <c r="M41" i="10"/>
  <c r="M44" i="10" s="1"/>
  <c r="L41" i="10"/>
  <c r="L44" i="10" s="1"/>
  <c r="K41" i="10"/>
  <c r="K44" i="10" s="1"/>
  <c r="J41" i="10"/>
  <c r="J42" i="10" s="1"/>
  <c r="I41" i="10"/>
  <c r="I44" i="10" s="1"/>
  <c r="H41" i="10"/>
  <c r="H43" i="10" s="1"/>
  <c r="G41" i="10"/>
  <c r="G43" i="10" s="1"/>
  <c r="F41" i="10"/>
  <c r="F44" i="10" s="1"/>
  <c r="E41" i="10"/>
  <c r="E44" i="10" s="1"/>
  <c r="D41" i="10"/>
  <c r="AG24" i="10"/>
  <c r="AG27" i="10" s="1"/>
  <c r="AF24" i="10"/>
  <c r="AF26" i="10" s="1"/>
  <c r="AE24" i="10"/>
  <c r="AE26" i="10" s="1"/>
  <c r="AD24" i="10"/>
  <c r="AD26" i="10" s="1"/>
  <c r="AC24" i="10"/>
  <c r="AC26" i="10" s="1"/>
  <c r="AB24" i="10"/>
  <c r="AB26" i="10" s="1"/>
  <c r="AA24" i="10"/>
  <c r="AA25" i="10" s="1"/>
  <c r="Z24" i="10"/>
  <c r="Z25" i="10" s="1"/>
  <c r="Y24" i="10"/>
  <c r="Y27" i="10" s="1"/>
  <c r="X24" i="10"/>
  <c r="X27" i="10" s="1"/>
  <c r="W24" i="10"/>
  <c r="W27" i="10" s="1"/>
  <c r="V24" i="10"/>
  <c r="V25" i="10" s="1"/>
  <c r="U24" i="10"/>
  <c r="U27" i="10" s="1"/>
  <c r="T24" i="10"/>
  <c r="T26" i="10" s="1"/>
  <c r="S24" i="10"/>
  <c r="S26" i="10" s="1"/>
  <c r="R24" i="10"/>
  <c r="R26" i="10" s="1"/>
  <c r="Q24" i="10"/>
  <c r="Q26" i="10" s="1"/>
  <c r="P24" i="10"/>
  <c r="P26" i="10" s="1"/>
  <c r="O24" i="10"/>
  <c r="O25" i="10" s="1"/>
  <c r="N24" i="10"/>
  <c r="N25" i="10" s="1"/>
  <c r="M24" i="10"/>
  <c r="M27" i="10" s="1"/>
  <c r="L24" i="10"/>
  <c r="L27" i="10" s="1"/>
  <c r="K24" i="10"/>
  <c r="K27" i="10" s="1"/>
  <c r="J24" i="10"/>
  <c r="J25" i="10" s="1"/>
  <c r="I24" i="10"/>
  <c r="I27" i="10" s="1"/>
  <c r="H24" i="10"/>
  <c r="H26" i="10" s="1"/>
  <c r="G24" i="10"/>
  <c r="G26" i="10" s="1"/>
  <c r="F24" i="10"/>
  <c r="F26" i="10" s="1"/>
  <c r="E24" i="10"/>
  <c r="E26" i="10" s="1"/>
  <c r="D24" i="7"/>
  <c r="I24" i="7" s="1"/>
  <c r="C14" i="9"/>
  <c r="E84" i="31" l="1"/>
  <c r="F84" i="31"/>
  <c r="G84" i="31"/>
  <c r="I84" i="31"/>
  <c r="J84" i="31"/>
  <c r="I86" i="31"/>
  <c r="G65" i="31"/>
  <c r="G71" i="31" s="1"/>
  <c r="G86" i="31"/>
  <c r="G87" i="31"/>
  <c r="I85" i="31"/>
  <c r="F86" i="31"/>
  <c r="H86" i="31"/>
  <c r="E86" i="31"/>
  <c r="H84" i="31"/>
  <c r="J86" i="31"/>
  <c r="H87" i="31"/>
  <c r="D25" i="10"/>
  <c r="C24" i="10"/>
  <c r="N27" i="31"/>
  <c r="N33" i="31" s="1"/>
  <c r="N77" i="31" s="1"/>
  <c r="N84" i="31"/>
  <c r="Z27" i="31"/>
  <c r="Z33" i="31" s="1"/>
  <c r="Z84" i="31"/>
  <c r="AA27" i="31"/>
  <c r="AA33" i="31" s="1"/>
  <c r="AA84" i="31"/>
  <c r="AA86" i="31"/>
  <c r="U65" i="31"/>
  <c r="U71" i="31" s="1"/>
  <c r="U73" i="31" s="1"/>
  <c r="C23" i="31"/>
  <c r="AB27" i="31"/>
  <c r="AB33" i="31" s="1"/>
  <c r="AB77" i="31" s="1"/>
  <c r="AB84" i="31"/>
  <c r="AB86" i="31"/>
  <c r="V87" i="31"/>
  <c r="D64" i="31"/>
  <c r="C60" i="31"/>
  <c r="O27" i="31"/>
  <c r="O33" i="31" s="1"/>
  <c r="O77" i="31" s="1"/>
  <c r="O84" i="31"/>
  <c r="AN43" i="34"/>
  <c r="AN17" i="34"/>
  <c r="AN30" i="34"/>
  <c r="AO4" i="34"/>
  <c r="P27" i="31"/>
  <c r="P33" i="31" s="1"/>
  <c r="P84" i="31"/>
  <c r="X87" i="31"/>
  <c r="I87" i="31"/>
  <c r="C25" i="31"/>
  <c r="AG87" i="31"/>
  <c r="I65" i="31"/>
  <c r="I71" i="31" s="1"/>
  <c r="O28" i="31"/>
  <c r="O34" i="31" s="1"/>
  <c r="O85" i="31"/>
  <c r="AA28" i="31"/>
  <c r="AA34" i="31" s="1"/>
  <c r="AA85" i="31"/>
  <c r="D66" i="31"/>
  <c r="C62" i="31"/>
  <c r="D85" i="31"/>
  <c r="C24" i="31"/>
  <c r="D87" i="31"/>
  <c r="C26" i="31"/>
  <c r="C61" i="31"/>
  <c r="C63" i="31"/>
  <c r="AO16" i="36"/>
  <c r="AP4" i="36"/>
  <c r="AO40" i="36"/>
  <c r="AO28" i="36"/>
  <c r="D43" i="10"/>
  <c r="C41" i="10"/>
  <c r="N85" i="31"/>
  <c r="W65" i="31"/>
  <c r="W71" i="31" s="1"/>
  <c r="W73" i="31" s="1"/>
  <c r="M65" i="31"/>
  <c r="M71" i="31" s="1"/>
  <c r="M73" i="31" s="1"/>
  <c r="X65" i="31"/>
  <c r="X71" i="31" s="1"/>
  <c r="X73" i="31" s="1"/>
  <c r="V65" i="31"/>
  <c r="V71" i="31" s="1"/>
  <c r="V73" i="31" s="1"/>
  <c r="J65" i="31"/>
  <c r="J71" i="31" s="1"/>
  <c r="J73" i="31" s="1"/>
  <c r="P29" i="31"/>
  <c r="P35" i="31" s="1"/>
  <c r="P79" i="31" s="1"/>
  <c r="AB29" i="31"/>
  <c r="AB35" i="31" s="1"/>
  <c r="AB79" i="31" s="1"/>
  <c r="H29" i="31"/>
  <c r="H35" i="31" s="1"/>
  <c r="H79" i="31" s="1"/>
  <c r="T29" i="31"/>
  <c r="T35" i="31" s="1"/>
  <c r="T79" i="31" s="1"/>
  <c r="AF29" i="31"/>
  <c r="AF35" i="31" s="1"/>
  <c r="AF79" i="31" s="1"/>
  <c r="D29" i="31"/>
  <c r="D86" i="31"/>
  <c r="D84" i="31"/>
  <c r="Z65" i="31"/>
  <c r="Z71" i="31" s="1"/>
  <c r="Z73" i="31" s="1"/>
  <c r="Y65" i="31"/>
  <c r="Y71" i="31" s="1"/>
  <c r="Y73" i="31" s="1"/>
  <c r="L65" i="31"/>
  <c r="L71" i="31" s="1"/>
  <c r="L73" i="31" s="1"/>
  <c r="AA65" i="31"/>
  <c r="AA71" i="31" s="1"/>
  <c r="AA73" i="31" s="1"/>
  <c r="AG65" i="31"/>
  <c r="AG71" i="31" s="1"/>
  <c r="AG73" i="31" s="1"/>
  <c r="G28" i="31"/>
  <c r="G34" i="31" s="1"/>
  <c r="S28" i="31"/>
  <c r="AE28" i="31"/>
  <c r="P65" i="31"/>
  <c r="AB65" i="31"/>
  <c r="AB71" i="31" s="1"/>
  <c r="AB73" i="31" s="1"/>
  <c r="H65" i="31"/>
  <c r="T65" i="31"/>
  <c r="AF65" i="31"/>
  <c r="N28" i="31"/>
  <c r="N34" i="31" s="1"/>
  <c r="Z28" i="31"/>
  <c r="Z34" i="31" s="1"/>
  <c r="D65" i="31"/>
  <c r="E28" i="31"/>
  <c r="E34" i="31" s="1"/>
  <c r="Q28" i="31"/>
  <c r="Q34" i="31" s="1"/>
  <c r="AC28" i="31"/>
  <c r="AC34" i="31" s="1"/>
  <c r="M28" i="31"/>
  <c r="M34" i="31" s="1"/>
  <c r="Y28" i="31"/>
  <c r="Y34" i="31" s="1"/>
  <c r="I28" i="31"/>
  <c r="I34" i="31" s="1"/>
  <c r="U28" i="31"/>
  <c r="U34" i="31" s="1"/>
  <c r="AG28" i="31"/>
  <c r="AG34" i="31" s="1"/>
  <c r="J28" i="31"/>
  <c r="V28" i="31"/>
  <c r="K28" i="31"/>
  <c r="K34" i="31" s="1"/>
  <c r="W28" i="31"/>
  <c r="W34" i="31" s="1"/>
  <c r="L28" i="31"/>
  <c r="L34" i="31" s="1"/>
  <c r="X28" i="31"/>
  <c r="X34" i="31" s="1"/>
  <c r="D28" i="31"/>
  <c r="P28" i="31"/>
  <c r="P34" i="31" s="1"/>
  <c r="AB28" i="31"/>
  <c r="AB34" i="31" s="1"/>
  <c r="F28" i="31"/>
  <c r="F34" i="31" s="1"/>
  <c r="R28" i="31"/>
  <c r="R34" i="31" s="1"/>
  <c r="AD28" i="31"/>
  <c r="AD34" i="31" s="1"/>
  <c r="H28" i="31"/>
  <c r="H34" i="31" s="1"/>
  <c r="T28" i="31"/>
  <c r="T34" i="31" s="1"/>
  <c r="AF28" i="31"/>
  <c r="AF34" i="31" s="1"/>
  <c r="K73" i="31"/>
  <c r="J4" i="31"/>
  <c r="J41" i="31" s="1"/>
  <c r="G73" i="31"/>
  <c r="S73" i="31"/>
  <c r="AE73" i="31"/>
  <c r="AF4" i="31"/>
  <c r="AF13" i="31" s="1"/>
  <c r="D27" i="31"/>
  <c r="AC4" i="31"/>
  <c r="AC41" i="31" s="1"/>
  <c r="AD4" i="31"/>
  <c r="AD13" i="31" s="1"/>
  <c r="F29" i="31"/>
  <c r="E29" i="31"/>
  <c r="R27" i="31"/>
  <c r="Q29" i="31"/>
  <c r="E4" i="31"/>
  <c r="E22" i="31" s="1"/>
  <c r="R29" i="31"/>
  <c r="Q73" i="31"/>
  <c r="AC73" i="31"/>
  <c r="AD27" i="31"/>
  <c r="F4" i="31"/>
  <c r="F13" i="31" s="1"/>
  <c r="H4" i="31"/>
  <c r="H50" i="31" s="1"/>
  <c r="AC29" i="31"/>
  <c r="AD29" i="31"/>
  <c r="F73" i="31"/>
  <c r="R73" i="31"/>
  <c r="AD73" i="31"/>
  <c r="R4" i="31"/>
  <c r="R13" i="31" s="1"/>
  <c r="T4" i="31"/>
  <c r="T50" i="31" s="1"/>
  <c r="Q4" i="31"/>
  <c r="Q41" i="31" s="1"/>
  <c r="V4" i="31"/>
  <c r="V41" i="31" s="1"/>
  <c r="F27" i="31"/>
  <c r="P77" i="31"/>
  <c r="AA77" i="31"/>
  <c r="Z77" i="31"/>
  <c r="G4" i="31"/>
  <c r="S4" i="31"/>
  <c r="AE4" i="31"/>
  <c r="E27" i="31"/>
  <c r="E33" i="31" s="1"/>
  <c r="Q27" i="31"/>
  <c r="Q33" i="31" s="1"/>
  <c r="AC27" i="31"/>
  <c r="AC33" i="31" s="1"/>
  <c r="G29" i="31"/>
  <c r="S29" i="31"/>
  <c r="AE29" i="31"/>
  <c r="I4" i="31"/>
  <c r="U4" i="31"/>
  <c r="AG4" i="31"/>
  <c r="G27" i="31"/>
  <c r="G33" i="31" s="1"/>
  <c r="S27" i="31"/>
  <c r="S33" i="31" s="1"/>
  <c r="AE27" i="31"/>
  <c r="AE33" i="31" s="1"/>
  <c r="I29" i="31"/>
  <c r="U29" i="31"/>
  <c r="AG29" i="31"/>
  <c r="H27" i="31"/>
  <c r="H33" i="31" s="1"/>
  <c r="T27" i="31"/>
  <c r="T33" i="31" s="1"/>
  <c r="AF27" i="31"/>
  <c r="AF33" i="31" s="1"/>
  <c r="J29" i="31"/>
  <c r="V29" i="31"/>
  <c r="E73" i="31"/>
  <c r="K4" i="31"/>
  <c r="W4" i="31"/>
  <c r="I27" i="31"/>
  <c r="I33" i="31" s="1"/>
  <c r="U27" i="31"/>
  <c r="U33" i="31" s="1"/>
  <c r="AG27" i="31"/>
  <c r="AG33" i="31" s="1"/>
  <c r="K29" i="31"/>
  <c r="W29" i="31"/>
  <c r="L4" i="31"/>
  <c r="X4" i="31"/>
  <c r="J27" i="31"/>
  <c r="J33" i="31" s="1"/>
  <c r="V27" i="31"/>
  <c r="V33" i="31" s="1"/>
  <c r="L29" i="31"/>
  <c r="X29" i="31"/>
  <c r="D59" i="31"/>
  <c r="N73" i="31"/>
  <c r="M4" i="31"/>
  <c r="Y4" i="31"/>
  <c r="K27" i="31"/>
  <c r="K33" i="31" s="1"/>
  <c r="W27" i="31"/>
  <c r="W33" i="31" s="1"/>
  <c r="M29" i="31"/>
  <c r="Y29" i="31"/>
  <c r="O73" i="31"/>
  <c r="N4" i="31"/>
  <c r="Z4" i="31"/>
  <c r="D22" i="31"/>
  <c r="L27" i="31"/>
  <c r="L33" i="31" s="1"/>
  <c r="X27" i="31"/>
  <c r="X33" i="31" s="1"/>
  <c r="N29" i="31"/>
  <c r="Z29" i="31"/>
  <c r="O4" i="31"/>
  <c r="AA4" i="31"/>
  <c r="M27" i="31"/>
  <c r="M33" i="31" s="1"/>
  <c r="Y27" i="31"/>
  <c r="Y33" i="31" s="1"/>
  <c r="O29" i="31"/>
  <c r="AA29" i="31"/>
  <c r="D41" i="31"/>
  <c r="D50" i="31"/>
  <c r="P4" i="31"/>
  <c r="AB4" i="31"/>
  <c r="D26" i="10"/>
  <c r="J44" i="10"/>
  <c r="Q42" i="10"/>
  <c r="AC25" i="10"/>
  <c r="P42" i="10"/>
  <c r="J26" i="10"/>
  <c r="U26" i="10"/>
  <c r="R42" i="10"/>
  <c r="E43" i="10"/>
  <c r="F43" i="10"/>
  <c r="R43" i="10"/>
  <c r="X42" i="10"/>
  <c r="L43" i="10"/>
  <c r="P25" i="10"/>
  <c r="Q43" i="10"/>
  <c r="AB27" i="10"/>
  <c r="X43" i="10"/>
  <c r="V26" i="10"/>
  <c r="L42" i="10"/>
  <c r="P27" i="10"/>
  <c r="N44" i="10"/>
  <c r="F27" i="10"/>
  <c r="U43" i="10"/>
  <c r="G25" i="10"/>
  <c r="H25" i="10"/>
  <c r="I25" i="10"/>
  <c r="O27" i="10"/>
  <c r="AC42" i="10"/>
  <c r="AC43" i="10"/>
  <c r="V44" i="10"/>
  <c r="P44" i="10"/>
  <c r="H27" i="10"/>
  <c r="V43" i="10"/>
  <c r="J27" i="10"/>
  <c r="AB42" i="10"/>
  <c r="AD42" i="10"/>
  <c r="AD43" i="10"/>
  <c r="R25" i="10"/>
  <c r="Z44" i="10"/>
  <c r="R27" i="10"/>
  <c r="D44" i="10"/>
  <c r="D42" i="10"/>
  <c r="AB44" i="10"/>
  <c r="AD25" i="10"/>
  <c r="AD27" i="10"/>
  <c r="E42" i="10"/>
  <c r="I43" i="10"/>
  <c r="AG43" i="10"/>
  <c r="AG25" i="10"/>
  <c r="F42" i="10"/>
  <c r="J43" i="10"/>
  <c r="D48" i="10"/>
  <c r="Q25" i="10"/>
  <c r="I26" i="10"/>
  <c r="O44" i="10"/>
  <c r="AA44" i="10"/>
  <c r="K43" i="10"/>
  <c r="S25" i="10"/>
  <c r="S42" i="10"/>
  <c r="W43" i="10"/>
  <c r="H42" i="10"/>
  <c r="U25" i="10"/>
  <c r="AG26" i="10"/>
  <c r="V27" i="10"/>
  <c r="I42" i="10"/>
  <c r="U42" i="10"/>
  <c r="AG42" i="10"/>
  <c r="N43" i="10"/>
  <c r="Z43" i="10"/>
  <c r="G44" i="10"/>
  <c r="S44" i="10"/>
  <c r="AE44" i="10"/>
  <c r="Q27" i="10"/>
  <c r="T27" i="10"/>
  <c r="T42" i="10"/>
  <c r="AF42" i="10"/>
  <c r="Y43" i="10"/>
  <c r="E25" i="10"/>
  <c r="D27" i="10"/>
  <c r="Z27" i="10"/>
  <c r="O43" i="10"/>
  <c r="AA43" i="10"/>
  <c r="H44" i="10"/>
  <c r="T44" i="10"/>
  <c r="AF44" i="10"/>
  <c r="G42" i="10"/>
  <c r="AE42" i="10"/>
  <c r="T25" i="10"/>
  <c r="M43" i="10"/>
  <c r="F25" i="10"/>
  <c r="AB25" i="10"/>
  <c r="E27" i="10"/>
  <c r="AA27" i="10"/>
  <c r="K42" i="10"/>
  <c r="W42" i="10"/>
  <c r="AC27" i="10"/>
  <c r="M42" i="10"/>
  <c r="Y42" i="10"/>
  <c r="AE25" i="10"/>
  <c r="AF25" i="10"/>
  <c r="N27" i="10"/>
  <c r="AF27" i="10"/>
  <c r="W26" i="10"/>
  <c r="M26" i="10"/>
  <c r="N26" i="10"/>
  <c r="Z26" i="10"/>
  <c r="G27" i="10"/>
  <c r="S27" i="10"/>
  <c r="AE27" i="10"/>
  <c r="O26" i="10"/>
  <c r="AA26" i="10"/>
  <c r="L26" i="10"/>
  <c r="Y26" i="10"/>
  <c r="K25" i="10"/>
  <c r="W25" i="10"/>
  <c r="L25" i="10"/>
  <c r="K26" i="10"/>
  <c r="X26" i="10"/>
  <c r="X25" i="10"/>
  <c r="M25" i="10"/>
  <c r="Y25" i="10"/>
  <c r="C14" i="2"/>
  <c r="J25" i="2"/>
  <c r="D217" i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AH217" i="1" s="1"/>
  <c r="AI217" i="1" s="1"/>
  <c r="AJ217" i="1" s="1"/>
  <c r="AK217" i="1" s="1"/>
  <c r="AL217" i="1" s="1"/>
  <c r="AM217" i="1" s="1"/>
  <c r="AN217" i="1" s="1"/>
  <c r="AO217" i="1" s="1"/>
  <c r="AP217" i="1" s="1"/>
  <c r="AQ217" i="1" s="1"/>
  <c r="AR217" i="1" s="1"/>
  <c r="AS217" i="1" s="1"/>
  <c r="AT217" i="1" s="1"/>
  <c r="AU217" i="1" s="1"/>
  <c r="AV217" i="1" s="1"/>
  <c r="AW217" i="1" s="1"/>
  <c r="AX217" i="1" s="1"/>
  <c r="AY217" i="1" s="1"/>
  <c r="AZ217" i="1" s="1"/>
  <c r="BA217" i="1" s="1"/>
  <c r="BB217" i="1" s="1"/>
  <c r="D216" i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AH216" i="1" s="1"/>
  <c r="AI216" i="1" s="1"/>
  <c r="AJ216" i="1" s="1"/>
  <c r="AK216" i="1" s="1"/>
  <c r="AL216" i="1" s="1"/>
  <c r="AM216" i="1" s="1"/>
  <c r="AN216" i="1" s="1"/>
  <c r="AO216" i="1" s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D215" i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AH215" i="1" s="1"/>
  <c r="AI215" i="1" s="1"/>
  <c r="AJ215" i="1" s="1"/>
  <c r="AK215" i="1" s="1"/>
  <c r="AL215" i="1" s="1"/>
  <c r="AM215" i="1" s="1"/>
  <c r="AN215" i="1" s="1"/>
  <c r="AO215" i="1" s="1"/>
  <c r="AP215" i="1" s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C85" i="31" l="1"/>
  <c r="C84" i="31"/>
  <c r="C86" i="31"/>
  <c r="D34" i="31"/>
  <c r="C28" i="31"/>
  <c r="D72" i="31"/>
  <c r="C72" i="31" s="1"/>
  <c r="C66" i="31"/>
  <c r="AO17" i="34"/>
  <c r="AO30" i="34"/>
  <c r="AP4" i="34"/>
  <c r="AO43" i="34"/>
  <c r="D49" i="10"/>
  <c r="C44" i="10"/>
  <c r="D32" i="10"/>
  <c r="C27" i="10"/>
  <c r="D31" i="10"/>
  <c r="C26" i="10"/>
  <c r="C87" i="31"/>
  <c r="D70" i="31"/>
  <c r="C70" i="31" s="1"/>
  <c r="C64" i="31"/>
  <c r="D33" i="31"/>
  <c r="C27" i="31"/>
  <c r="D35" i="31"/>
  <c r="C29" i="31"/>
  <c r="D47" i="10"/>
  <c r="D50" i="10" s="1"/>
  <c r="C42" i="10"/>
  <c r="D71" i="31"/>
  <c r="C65" i="31"/>
  <c r="AP28" i="36"/>
  <c r="AP16" i="36"/>
  <c r="AP40" i="36"/>
  <c r="AQ4" i="36"/>
  <c r="C43" i="10"/>
  <c r="D30" i="10"/>
  <c r="C25" i="10"/>
  <c r="AC59" i="31"/>
  <c r="H71" i="31"/>
  <c r="H73" i="31" s="1"/>
  <c r="P71" i="31"/>
  <c r="P73" i="31" s="1"/>
  <c r="T71" i="31"/>
  <c r="T73" i="31" s="1"/>
  <c r="AF71" i="31"/>
  <c r="AF78" i="31" s="1"/>
  <c r="AC22" i="31"/>
  <c r="AC50" i="31"/>
  <c r="R22" i="31"/>
  <c r="AC13" i="31"/>
  <c r="AF50" i="31"/>
  <c r="H59" i="31"/>
  <c r="I78" i="31"/>
  <c r="AG78" i="31"/>
  <c r="AF41" i="31"/>
  <c r="Z35" i="31"/>
  <c r="Z79" i="31" s="1"/>
  <c r="AE35" i="31"/>
  <c r="AE79" i="31" s="1"/>
  <c r="V34" i="31"/>
  <c r="V78" i="31" s="1"/>
  <c r="N35" i="31"/>
  <c r="N36" i="31" s="1"/>
  <c r="S35" i="31"/>
  <c r="S79" i="31" s="1"/>
  <c r="E35" i="31"/>
  <c r="AA35" i="31"/>
  <c r="AA79" i="31" s="1"/>
  <c r="AE34" i="31"/>
  <c r="G35" i="31"/>
  <c r="G79" i="31" s="1"/>
  <c r="F33" i="31"/>
  <c r="O35" i="31"/>
  <c r="O36" i="31" s="1"/>
  <c r="S34" i="31"/>
  <c r="S78" i="31" s="1"/>
  <c r="F35" i="31"/>
  <c r="F79" i="31" s="1"/>
  <c r="R35" i="31"/>
  <c r="R79" i="31" s="1"/>
  <c r="W35" i="31"/>
  <c r="W79" i="31" s="1"/>
  <c r="V35" i="31"/>
  <c r="AG35" i="31"/>
  <c r="AG36" i="31" s="1"/>
  <c r="Y35" i="31"/>
  <c r="Y36" i="31" s="1"/>
  <c r="X35" i="31"/>
  <c r="X79" i="31" s="1"/>
  <c r="K35" i="31"/>
  <c r="K79" i="31" s="1"/>
  <c r="J35" i="31"/>
  <c r="J79" i="31" s="1"/>
  <c r="U35" i="31"/>
  <c r="U79" i="31" s="1"/>
  <c r="J34" i="31"/>
  <c r="M35" i="31"/>
  <c r="M36" i="31" s="1"/>
  <c r="L35" i="31"/>
  <c r="L79" i="31" s="1"/>
  <c r="I35" i="31"/>
  <c r="I79" i="31" s="1"/>
  <c r="Q35" i="31"/>
  <c r="Q79" i="31" s="1"/>
  <c r="AD35" i="31"/>
  <c r="AD79" i="31" s="1"/>
  <c r="AD33" i="31"/>
  <c r="AD77" i="31" s="1"/>
  <c r="R33" i="31"/>
  <c r="AC35" i="31"/>
  <c r="AC79" i="31" s="1"/>
  <c r="K78" i="31"/>
  <c r="W78" i="31"/>
  <c r="J59" i="31"/>
  <c r="J50" i="31"/>
  <c r="G78" i="31"/>
  <c r="M78" i="31"/>
  <c r="R50" i="31"/>
  <c r="T41" i="31"/>
  <c r="AD41" i="31"/>
  <c r="H41" i="31"/>
  <c r="AF59" i="31"/>
  <c r="L78" i="31"/>
  <c r="R59" i="31"/>
  <c r="AB78" i="31"/>
  <c r="AB80" i="31" s="1"/>
  <c r="AB12" i="19" s="1"/>
  <c r="AB11" i="19" s="1"/>
  <c r="I73" i="31"/>
  <c r="Y78" i="31"/>
  <c r="AD22" i="31"/>
  <c r="X78" i="31"/>
  <c r="U78" i="31"/>
  <c r="T59" i="31"/>
  <c r="AD59" i="31"/>
  <c r="AD50" i="31"/>
  <c r="F41" i="31"/>
  <c r="AD78" i="31"/>
  <c r="R78" i="31"/>
  <c r="F59" i="31"/>
  <c r="F22" i="31"/>
  <c r="AF22" i="31"/>
  <c r="J13" i="31"/>
  <c r="J22" i="31"/>
  <c r="E50" i="31"/>
  <c r="E41" i="31"/>
  <c r="E13" i="31"/>
  <c r="E59" i="31"/>
  <c r="F50" i="31"/>
  <c r="R41" i="31"/>
  <c r="V59" i="31"/>
  <c r="V50" i="31"/>
  <c r="AB36" i="31"/>
  <c r="Q22" i="31"/>
  <c r="AC78" i="31"/>
  <c r="F78" i="31"/>
  <c r="Q78" i="31"/>
  <c r="E78" i="31"/>
  <c r="T13" i="31"/>
  <c r="T22" i="31"/>
  <c r="Q13" i="31"/>
  <c r="H13" i="31"/>
  <c r="H22" i="31"/>
  <c r="Q59" i="31"/>
  <c r="V13" i="31"/>
  <c r="V22" i="31"/>
  <c r="Q50" i="31"/>
  <c r="N50" i="31"/>
  <c r="N41" i="31"/>
  <c r="N59" i="31"/>
  <c r="N13" i="31"/>
  <c r="N22" i="31"/>
  <c r="AA59" i="31"/>
  <c r="AA13" i="31"/>
  <c r="AA50" i="31"/>
  <c r="AA22" i="31"/>
  <c r="AA41" i="31"/>
  <c r="W77" i="31"/>
  <c r="K50" i="31"/>
  <c r="K59" i="31"/>
  <c r="K41" i="31"/>
  <c r="K13" i="31"/>
  <c r="K22" i="31"/>
  <c r="O78" i="31"/>
  <c r="O80" i="31" s="1"/>
  <c r="O12" i="19" s="1"/>
  <c r="O11" i="19" s="1"/>
  <c r="U41" i="31"/>
  <c r="U50" i="31"/>
  <c r="U59" i="31"/>
  <c r="U13" i="31"/>
  <c r="U22" i="31"/>
  <c r="W50" i="31"/>
  <c r="W59" i="31"/>
  <c r="W13" i="31"/>
  <c r="W22" i="31"/>
  <c r="W41" i="31"/>
  <c r="K77" i="31"/>
  <c r="I41" i="31"/>
  <c r="I50" i="31"/>
  <c r="I59" i="31"/>
  <c r="I13" i="31"/>
  <c r="I22" i="31"/>
  <c r="AC77" i="31"/>
  <c r="J77" i="31"/>
  <c r="T77" i="31"/>
  <c r="T36" i="31"/>
  <c r="Q77" i="31"/>
  <c r="AF77" i="31"/>
  <c r="AF36" i="31"/>
  <c r="AB41" i="31"/>
  <c r="AB50" i="31"/>
  <c r="AB13" i="31"/>
  <c r="AB22" i="31"/>
  <c r="AB59" i="31"/>
  <c r="H77" i="31"/>
  <c r="H36" i="31"/>
  <c r="P41" i="31"/>
  <c r="P50" i="31"/>
  <c r="P59" i="31"/>
  <c r="P13" i="31"/>
  <c r="P22" i="31"/>
  <c r="Y77" i="31"/>
  <c r="X77" i="31"/>
  <c r="Y41" i="31"/>
  <c r="Y59" i="31"/>
  <c r="Y50" i="31"/>
  <c r="Y13" i="31"/>
  <c r="Y22" i="31"/>
  <c r="Z78" i="31"/>
  <c r="Z80" i="31" s="1"/>
  <c r="Z12" i="19" s="1"/>
  <c r="Z11" i="19" s="1"/>
  <c r="P36" i="31"/>
  <c r="AA78" i="31"/>
  <c r="AA80" i="31" s="1"/>
  <c r="AA12" i="19" s="1"/>
  <c r="AA11" i="19" s="1"/>
  <c r="V77" i="31"/>
  <c r="M77" i="31"/>
  <c r="L77" i="31"/>
  <c r="M41" i="31"/>
  <c r="M59" i="31"/>
  <c r="M13" i="31"/>
  <c r="M22" i="31"/>
  <c r="M50" i="31"/>
  <c r="N78" i="31"/>
  <c r="N80" i="31" s="1"/>
  <c r="N12" i="19" s="1"/>
  <c r="N11" i="19" s="1"/>
  <c r="X59" i="31"/>
  <c r="X50" i="31"/>
  <c r="X13" i="31"/>
  <c r="X22" i="31"/>
  <c r="X41" i="31"/>
  <c r="AG77" i="31"/>
  <c r="AE41" i="31"/>
  <c r="AE50" i="31"/>
  <c r="AE59" i="31"/>
  <c r="AE22" i="31"/>
  <c r="AE13" i="31"/>
  <c r="AG41" i="31"/>
  <c r="AG50" i="31"/>
  <c r="AG59" i="31"/>
  <c r="AG13" i="31"/>
  <c r="AG22" i="31"/>
  <c r="O59" i="31"/>
  <c r="O13" i="31"/>
  <c r="O22" i="31"/>
  <c r="O41" i="31"/>
  <c r="O50" i="31"/>
  <c r="L59" i="31"/>
  <c r="L41" i="31"/>
  <c r="L50" i="31"/>
  <c r="L13" i="31"/>
  <c r="L22" i="31"/>
  <c r="U77" i="31"/>
  <c r="AE77" i="31"/>
  <c r="S41" i="31"/>
  <c r="S50" i="31"/>
  <c r="S59" i="31"/>
  <c r="S13" i="31"/>
  <c r="S22" i="31"/>
  <c r="I77" i="31"/>
  <c r="S77" i="31"/>
  <c r="G41" i="31"/>
  <c r="G50" i="31"/>
  <c r="G59" i="31"/>
  <c r="G13" i="31"/>
  <c r="G22" i="31"/>
  <c r="Z50" i="31"/>
  <c r="Z13" i="31"/>
  <c r="Z41" i="31"/>
  <c r="Z22" i="31"/>
  <c r="Z59" i="31"/>
  <c r="G77" i="31"/>
  <c r="C240" i="1"/>
  <c r="D46" i="36" s="1"/>
  <c r="C239" i="1"/>
  <c r="D45" i="36" s="1"/>
  <c r="C238" i="1"/>
  <c r="D44" i="36" s="1"/>
  <c r="C237" i="1"/>
  <c r="D43" i="36" s="1"/>
  <c r="C236" i="1"/>
  <c r="D42" i="36" s="1"/>
  <c r="C235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C127" i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D121" i="1"/>
  <c r="Y121" i="1"/>
  <c r="T121" i="1"/>
  <c r="O121" i="1"/>
  <c r="J121" i="1"/>
  <c r="E121" i="1"/>
  <c r="C35" i="31" l="1"/>
  <c r="AH126" i="1"/>
  <c r="AH33" i="24"/>
  <c r="D10" i="19"/>
  <c r="AH127" i="1"/>
  <c r="AH34" i="24"/>
  <c r="C33" i="31"/>
  <c r="AP43" i="34"/>
  <c r="AQ4" i="34"/>
  <c r="AP30" i="34"/>
  <c r="AP17" i="34"/>
  <c r="AQ28" i="36"/>
  <c r="AQ16" i="36"/>
  <c r="AQ40" i="36"/>
  <c r="D73" i="31"/>
  <c r="C73" i="31" s="1"/>
  <c r="D79" i="31"/>
  <c r="AH125" i="1"/>
  <c r="AH32" i="24"/>
  <c r="D77" i="31"/>
  <c r="C71" i="31"/>
  <c r="C34" i="31"/>
  <c r="D235" i="1"/>
  <c r="D41" i="36"/>
  <c r="F121" i="1"/>
  <c r="F35" i="35"/>
  <c r="E20" i="19" s="1"/>
  <c r="U121" i="1"/>
  <c r="U35" i="35"/>
  <c r="U20" i="19" s="1"/>
  <c r="Z121" i="1"/>
  <c r="Z35" i="35"/>
  <c r="Z20" i="19" s="1"/>
  <c r="K121" i="1"/>
  <c r="K35" i="35"/>
  <c r="K20" i="19" s="1"/>
  <c r="P121" i="1"/>
  <c r="P35" i="35"/>
  <c r="P20" i="19" s="1"/>
  <c r="AE121" i="1"/>
  <c r="AE35" i="35"/>
  <c r="AE20" i="19" s="1"/>
  <c r="I80" i="31"/>
  <c r="K36" i="31"/>
  <c r="T78" i="31"/>
  <c r="T80" i="31" s="1"/>
  <c r="T12" i="19" s="1"/>
  <c r="T11" i="19" s="1"/>
  <c r="P78" i="31"/>
  <c r="P80" i="31" s="1"/>
  <c r="P12" i="19" s="1"/>
  <c r="P11" i="19" s="1"/>
  <c r="H78" i="31"/>
  <c r="H80" i="31" s="1"/>
  <c r="AF73" i="31"/>
  <c r="Q36" i="31"/>
  <c r="V36" i="31"/>
  <c r="J36" i="31"/>
  <c r="G36" i="31"/>
  <c r="AC36" i="31"/>
  <c r="W36" i="31"/>
  <c r="AE36" i="31"/>
  <c r="AD36" i="31"/>
  <c r="AG80" i="31"/>
  <c r="AG12" i="19" s="1"/>
  <c r="AG11" i="19" s="1"/>
  <c r="U80" i="31"/>
  <c r="U12" i="19" s="1"/>
  <c r="U11" i="19" s="1"/>
  <c r="I36" i="31"/>
  <c r="AG79" i="31"/>
  <c r="AE78" i="31"/>
  <c r="AE80" i="31" s="1"/>
  <c r="AE12" i="19" s="1"/>
  <c r="AE11" i="19" s="1"/>
  <c r="J78" i="31"/>
  <c r="J80" i="31" s="1"/>
  <c r="R36" i="31"/>
  <c r="O79" i="31"/>
  <c r="F36" i="31"/>
  <c r="G80" i="31"/>
  <c r="L36" i="31"/>
  <c r="S36" i="31"/>
  <c r="U36" i="31"/>
  <c r="R77" i="31"/>
  <c r="R80" i="31" s="1"/>
  <c r="R12" i="19" s="1"/>
  <c r="R11" i="19" s="1"/>
  <c r="M79" i="31"/>
  <c r="Y79" i="31"/>
  <c r="E79" i="31"/>
  <c r="S80" i="31"/>
  <c r="S12" i="19" s="1"/>
  <c r="S11" i="19" s="1"/>
  <c r="M80" i="31"/>
  <c r="M12" i="19" s="1"/>
  <c r="M11" i="19" s="1"/>
  <c r="V79" i="31"/>
  <c r="F77" i="31"/>
  <c r="F80" i="31" s="1"/>
  <c r="N79" i="31"/>
  <c r="V80" i="31"/>
  <c r="V12" i="19" s="1"/>
  <c r="V11" i="19" s="1"/>
  <c r="K80" i="31"/>
  <c r="K12" i="19" s="1"/>
  <c r="K11" i="19" s="1"/>
  <c r="Z36" i="31"/>
  <c r="X36" i="31"/>
  <c r="AD80" i="31"/>
  <c r="AD12" i="19" s="1"/>
  <c r="AD11" i="19" s="1"/>
  <c r="AA36" i="31"/>
  <c r="W80" i="31"/>
  <c r="W12" i="19" s="1"/>
  <c r="W11" i="19" s="1"/>
  <c r="X80" i="31"/>
  <c r="X12" i="19" s="1"/>
  <c r="X11" i="19" s="1"/>
  <c r="AF80" i="31"/>
  <c r="AF12" i="19" s="1"/>
  <c r="AF11" i="19" s="1"/>
  <c r="Y80" i="31"/>
  <c r="Y12" i="19" s="1"/>
  <c r="Y11" i="19" s="1"/>
  <c r="L80" i="31"/>
  <c r="L12" i="19" s="1"/>
  <c r="L11" i="19" s="1"/>
  <c r="AC80" i="31"/>
  <c r="AC12" i="19" s="1"/>
  <c r="AC11" i="19" s="1"/>
  <c r="Q80" i="31"/>
  <c r="Q12" i="19" s="1"/>
  <c r="Q11" i="19" s="1"/>
  <c r="D78" i="31"/>
  <c r="D36" i="31"/>
  <c r="E77" i="31"/>
  <c r="E80" i="31" s="1"/>
  <c r="E36" i="31"/>
  <c r="D33" i="10"/>
  <c r="D238" i="1"/>
  <c r="D236" i="1"/>
  <c r="D239" i="1"/>
  <c r="D237" i="1"/>
  <c r="D240" i="1"/>
  <c r="D94" i="1"/>
  <c r="D93" i="1"/>
  <c r="D92" i="1"/>
  <c r="D91" i="1"/>
  <c r="E47" i="34" s="1"/>
  <c r="D90" i="1"/>
  <c r="E46" i="34" s="1"/>
  <c r="D89" i="1"/>
  <c r="E45" i="34" s="1"/>
  <c r="D88" i="1"/>
  <c r="E44" i="34" s="1"/>
  <c r="D60" i="1"/>
  <c r="D59" i="1"/>
  <c r="D58" i="1"/>
  <c r="C15" i="1"/>
  <c r="C16" i="1" s="1"/>
  <c r="J11" i="19" l="1"/>
  <c r="I12" i="19"/>
  <c r="I11" i="19" s="1"/>
  <c r="E12" i="19"/>
  <c r="H12" i="19"/>
  <c r="H11" i="19" s="1"/>
  <c r="G12" i="19"/>
  <c r="G11" i="19" s="1"/>
  <c r="F12" i="19"/>
  <c r="F11" i="19" s="1"/>
  <c r="E11" i="19"/>
  <c r="D12" i="19"/>
  <c r="C79" i="31"/>
  <c r="E50" i="34"/>
  <c r="E48" i="34"/>
  <c r="C78" i="31"/>
  <c r="E49" i="34"/>
  <c r="AI127" i="1"/>
  <c r="AI34" i="24"/>
  <c r="C77" i="31"/>
  <c r="AI126" i="1"/>
  <c r="AI33" i="24"/>
  <c r="D9" i="19"/>
  <c r="AH35" i="24"/>
  <c r="AH22" i="19" s="1"/>
  <c r="AI125" i="1"/>
  <c r="AI32" i="24"/>
  <c r="AQ30" i="34"/>
  <c r="AQ17" i="34"/>
  <c r="AQ43" i="34"/>
  <c r="C36" i="31"/>
  <c r="E240" i="1"/>
  <c r="E46" i="36"/>
  <c r="E237" i="1"/>
  <c r="E43" i="36"/>
  <c r="E236" i="1"/>
  <c r="E42" i="36"/>
  <c r="D47" i="36"/>
  <c r="E235" i="1"/>
  <c r="E41" i="36"/>
  <c r="E239" i="1"/>
  <c r="E45" i="36"/>
  <c r="E238" i="1"/>
  <c r="E44" i="36"/>
  <c r="AF121" i="1"/>
  <c r="AF35" i="35"/>
  <c r="AF20" i="19" s="1"/>
  <c r="Q121" i="1"/>
  <c r="Q35" i="35"/>
  <c r="Q20" i="19" s="1"/>
  <c r="L121" i="1"/>
  <c r="L35" i="35"/>
  <c r="L20" i="19" s="1"/>
  <c r="E89" i="1"/>
  <c r="F45" i="34" s="1"/>
  <c r="E88" i="1"/>
  <c r="F44" i="34" s="1"/>
  <c r="E90" i="1"/>
  <c r="F46" i="34" s="1"/>
  <c r="AA121" i="1"/>
  <c r="AA35" i="35"/>
  <c r="AA20" i="19" s="1"/>
  <c r="V121" i="1"/>
  <c r="V35" i="35"/>
  <c r="V20" i="19" s="1"/>
  <c r="E91" i="1"/>
  <c r="F47" i="34" s="1"/>
  <c r="G121" i="1"/>
  <c r="G35" i="35"/>
  <c r="F20" i="19" s="1"/>
  <c r="D80" i="31"/>
  <c r="C80" i="31" s="1"/>
  <c r="E60" i="1"/>
  <c r="E32" i="10"/>
  <c r="E59" i="1"/>
  <c r="E31" i="10"/>
  <c r="E58" i="1"/>
  <c r="E30" i="10"/>
  <c r="E93" i="1"/>
  <c r="E48" i="10"/>
  <c r="E92" i="1"/>
  <c r="E47" i="10"/>
  <c r="E94" i="1"/>
  <c r="E49" i="10"/>
  <c r="E51" i="34" l="1"/>
  <c r="D17" i="19" s="1"/>
  <c r="F49" i="34"/>
  <c r="F50" i="34"/>
  <c r="AJ127" i="1"/>
  <c r="AJ34" i="24"/>
  <c r="AJ126" i="1"/>
  <c r="AJ33" i="24"/>
  <c r="AI35" i="24"/>
  <c r="AI22" i="19" s="1"/>
  <c r="F48" i="34"/>
  <c r="AJ125" i="1"/>
  <c r="AJ32" i="24"/>
  <c r="E47" i="36"/>
  <c r="E23" i="19" s="1"/>
  <c r="F235" i="1"/>
  <c r="F41" i="36"/>
  <c r="D23" i="19"/>
  <c r="F236" i="1"/>
  <c r="F42" i="36"/>
  <c r="F239" i="1"/>
  <c r="F45" i="36"/>
  <c r="C12" i="19"/>
  <c r="F237" i="1"/>
  <c r="F43" i="36"/>
  <c r="F238" i="1"/>
  <c r="F44" i="36"/>
  <c r="F240" i="1"/>
  <c r="F46" i="36"/>
  <c r="F89" i="1"/>
  <c r="G45" i="34" s="1"/>
  <c r="F90" i="1"/>
  <c r="G46" i="34" s="1"/>
  <c r="H121" i="1"/>
  <c r="I35" i="35" s="1"/>
  <c r="H20" i="19" s="1"/>
  <c r="H35" i="35"/>
  <c r="G20" i="19" s="1"/>
  <c r="F91" i="1"/>
  <c r="G47" i="34" s="1"/>
  <c r="F88" i="1"/>
  <c r="G44" i="34" s="1"/>
  <c r="M121" i="1"/>
  <c r="N35" i="35" s="1"/>
  <c r="N20" i="19" s="1"/>
  <c r="M35" i="35"/>
  <c r="M20" i="19" s="1"/>
  <c r="W121" i="1"/>
  <c r="X35" i="35" s="1"/>
  <c r="X20" i="19" s="1"/>
  <c r="W35" i="35"/>
  <c r="W20" i="19" s="1"/>
  <c r="R121" i="1"/>
  <c r="S35" i="35" s="1"/>
  <c r="S20" i="19" s="1"/>
  <c r="R35" i="35"/>
  <c r="R20" i="19" s="1"/>
  <c r="AB121" i="1"/>
  <c r="AC35" i="35" s="1"/>
  <c r="AC20" i="19" s="1"/>
  <c r="AB35" i="35"/>
  <c r="AB20" i="19" s="1"/>
  <c r="AG121" i="1"/>
  <c r="AG35" i="35"/>
  <c r="AG20" i="19" s="1"/>
  <c r="E33" i="10"/>
  <c r="F58" i="1"/>
  <c r="F30" i="10"/>
  <c r="F59" i="1"/>
  <c r="F31" i="10"/>
  <c r="F60" i="1"/>
  <c r="F32" i="10"/>
  <c r="E50" i="10"/>
  <c r="F92" i="1"/>
  <c r="F47" i="10"/>
  <c r="F94" i="1"/>
  <c r="F49" i="10"/>
  <c r="F93" i="1"/>
  <c r="F48" i="10"/>
  <c r="E14" i="1"/>
  <c r="AK125" i="1" l="1"/>
  <c r="AK32" i="24"/>
  <c r="AK35" i="24" s="1"/>
  <c r="AK22" i="19" s="1"/>
  <c r="AH121" i="1"/>
  <c r="AH35" i="35"/>
  <c r="AH20" i="19" s="1"/>
  <c r="AH72" i="23"/>
  <c r="AH19" i="19" s="1"/>
  <c r="AH18" i="19" s="1"/>
  <c r="G50" i="34"/>
  <c r="F51" i="34"/>
  <c r="E17" i="19" s="1"/>
  <c r="AK126" i="1"/>
  <c r="AK33" i="24"/>
  <c r="G48" i="34"/>
  <c r="E10" i="19"/>
  <c r="AK127" i="1"/>
  <c r="AK34" i="24"/>
  <c r="G49" i="34"/>
  <c r="E9" i="19"/>
  <c r="AJ35" i="24"/>
  <c r="AJ22" i="19" s="1"/>
  <c r="G236" i="1"/>
  <c r="G42" i="36"/>
  <c r="G238" i="1"/>
  <c r="G44" i="36"/>
  <c r="G240" i="1"/>
  <c r="G46" i="36"/>
  <c r="G237" i="1"/>
  <c r="G43" i="36"/>
  <c r="F47" i="36"/>
  <c r="G239" i="1"/>
  <c r="G45" i="36"/>
  <c r="D11" i="19"/>
  <c r="C11" i="19" s="1"/>
  <c r="G235" i="1"/>
  <c r="G41" i="36"/>
  <c r="G88" i="1"/>
  <c r="H44" i="34" s="1"/>
  <c r="G90" i="1"/>
  <c r="H46" i="34" s="1"/>
  <c r="G91" i="1"/>
  <c r="H47" i="34" s="1"/>
  <c r="G89" i="1"/>
  <c r="H45" i="34" s="1"/>
  <c r="G60" i="1"/>
  <c r="G32" i="10"/>
  <c r="G59" i="1"/>
  <c r="G31" i="10"/>
  <c r="F33" i="10"/>
  <c r="F9" i="19" s="1"/>
  <c r="G58" i="1"/>
  <c r="G30" i="10"/>
  <c r="F50" i="10"/>
  <c r="F10" i="19" s="1"/>
  <c r="G93" i="1"/>
  <c r="G48" i="10"/>
  <c r="G94" i="1"/>
  <c r="G49" i="10"/>
  <c r="G92" i="1"/>
  <c r="G47" i="10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AB58" i="23"/>
  <c r="AC58" i="23"/>
  <c r="AD58" i="23"/>
  <c r="AE58" i="23"/>
  <c r="AF58" i="23"/>
  <c r="AG58" i="23"/>
  <c r="D58" i="23"/>
  <c r="D55" i="18"/>
  <c r="D21" i="18"/>
  <c r="G51" i="34" l="1"/>
  <c r="F17" i="19" s="1"/>
  <c r="AI121" i="1"/>
  <c r="AI72" i="23"/>
  <c r="AI19" i="19" s="1"/>
  <c r="AI35" i="35"/>
  <c r="AL125" i="1"/>
  <c r="AL32" i="24"/>
  <c r="D68" i="18"/>
  <c r="H50" i="34"/>
  <c r="AL126" i="1"/>
  <c r="AL33" i="24"/>
  <c r="C58" i="23"/>
  <c r="AL127" i="1"/>
  <c r="AL34" i="24"/>
  <c r="H49" i="34"/>
  <c r="H48" i="34"/>
  <c r="H240" i="1"/>
  <c r="H46" i="36"/>
  <c r="H238" i="1"/>
  <c r="H44" i="36"/>
  <c r="H236" i="1"/>
  <c r="H42" i="36"/>
  <c r="H239" i="1"/>
  <c r="H45" i="36"/>
  <c r="F23" i="19"/>
  <c r="H235" i="1"/>
  <c r="H41" i="36"/>
  <c r="G47" i="36"/>
  <c r="H237" i="1"/>
  <c r="H43" i="36"/>
  <c r="H91" i="1"/>
  <c r="I47" i="34" s="1"/>
  <c r="H90" i="1"/>
  <c r="I46" i="34" s="1"/>
  <c r="H89" i="1"/>
  <c r="I45" i="34" s="1"/>
  <c r="H88" i="1"/>
  <c r="I44" i="34" s="1"/>
  <c r="G33" i="10"/>
  <c r="H59" i="1"/>
  <c r="H31" i="10"/>
  <c r="H58" i="1"/>
  <c r="H30" i="10"/>
  <c r="H60" i="1"/>
  <c r="H32" i="10"/>
  <c r="G50" i="10"/>
  <c r="G10" i="19" s="1"/>
  <c r="H92" i="1"/>
  <c r="H47" i="10"/>
  <c r="H94" i="1"/>
  <c r="H49" i="10"/>
  <c r="H93" i="1"/>
  <c r="H48" i="10"/>
  <c r="H51" i="34" l="1"/>
  <c r="G17" i="19" s="1"/>
  <c r="AM127" i="1"/>
  <c r="AM34" i="24"/>
  <c r="I49" i="34"/>
  <c r="AM126" i="1"/>
  <c r="AM33" i="24"/>
  <c r="G9" i="19"/>
  <c r="I50" i="34"/>
  <c r="AL35" i="24"/>
  <c r="AL22" i="19" s="1"/>
  <c r="G23" i="19"/>
  <c r="I48" i="34"/>
  <c r="AM125" i="1"/>
  <c r="AM32" i="24"/>
  <c r="AM35" i="24" s="1"/>
  <c r="AM22" i="19" s="1"/>
  <c r="AI20" i="19"/>
  <c r="AI18" i="19" s="1"/>
  <c r="AJ121" i="1"/>
  <c r="AJ35" i="35"/>
  <c r="AJ20" i="19" s="1"/>
  <c r="AJ72" i="23"/>
  <c r="AJ19" i="19" s="1"/>
  <c r="AJ18" i="19" s="1"/>
  <c r="I236" i="1"/>
  <c r="I42" i="36"/>
  <c r="I237" i="1"/>
  <c r="I43" i="36"/>
  <c r="I238" i="1"/>
  <c r="I44" i="36"/>
  <c r="I239" i="1"/>
  <c r="I45" i="36"/>
  <c r="I240" i="1"/>
  <c r="I46" i="36"/>
  <c r="H47" i="36"/>
  <c r="I235" i="1"/>
  <c r="I41" i="36"/>
  <c r="I89" i="1"/>
  <c r="J45" i="34" s="1"/>
  <c r="I90" i="1"/>
  <c r="J46" i="34" s="1"/>
  <c r="I70" i="18"/>
  <c r="I88" i="1"/>
  <c r="J44" i="34" s="1"/>
  <c r="I91" i="1"/>
  <c r="J47" i="34" s="1"/>
  <c r="I60" i="1"/>
  <c r="I32" i="10"/>
  <c r="H33" i="10"/>
  <c r="H9" i="19" s="1"/>
  <c r="I58" i="1"/>
  <c r="I30" i="10"/>
  <c r="I59" i="1"/>
  <c r="I31" i="10"/>
  <c r="I94" i="1"/>
  <c r="I49" i="10"/>
  <c r="I93" i="1"/>
  <c r="I48" i="10"/>
  <c r="H50" i="10"/>
  <c r="I92" i="1"/>
  <c r="I47" i="10"/>
  <c r="H55" i="23"/>
  <c r="L55" i="23"/>
  <c r="P55" i="23"/>
  <c r="T55" i="23"/>
  <c r="X55" i="23"/>
  <c r="AB55" i="23"/>
  <c r="AF55" i="23"/>
  <c r="G56" i="23"/>
  <c r="K56" i="23"/>
  <c r="O56" i="23"/>
  <c r="S56" i="23"/>
  <c r="W56" i="23"/>
  <c r="AA56" i="23"/>
  <c r="AE56" i="23"/>
  <c r="F57" i="23"/>
  <c r="J57" i="23"/>
  <c r="N57" i="23"/>
  <c r="R57" i="23"/>
  <c r="V57" i="23"/>
  <c r="Z57" i="23"/>
  <c r="AD57" i="23"/>
  <c r="E59" i="23"/>
  <c r="I59" i="23"/>
  <c r="M59" i="23"/>
  <c r="Q59" i="23"/>
  <c r="U59" i="23"/>
  <c r="Y59" i="23"/>
  <c r="AC59" i="23"/>
  <c r="AG59" i="23"/>
  <c r="D55" i="23"/>
  <c r="E55" i="18"/>
  <c r="F55" i="18"/>
  <c r="F68" i="18" s="1"/>
  <c r="G55" i="18"/>
  <c r="G68" i="18" s="1"/>
  <c r="H55" i="18"/>
  <c r="H68" i="18" s="1"/>
  <c r="I55" i="18"/>
  <c r="I68" i="18" s="1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E56" i="18"/>
  <c r="E69" i="18" s="1"/>
  <c r="F56" i="18"/>
  <c r="F69" i="18" s="1"/>
  <c r="G56" i="18"/>
  <c r="G69" i="18" s="1"/>
  <c r="H56" i="18"/>
  <c r="H69" i="18" s="1"/>
  <c r="I56" i="18"/>
  <c r="I69" i="18" s="1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E57" i="18"/>
  <c r="E70" i="18" s="1"/>
  <c r="F57" i="18"/>
  <c r="F70" i="18" s="1"/>
  <c r="G57" i="18"/>
  <c r="G70" i="18" s="1"/>
  <c r="H57" i="18"/>
  <c r="H70" i="18" s="1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E58" i="18"/>
  <c r="E71" i="18" s="1"/>
  <c r="F58" i="18"/>
  <c r="F71" i="18" s="1"/>
  <c r="G58" i="18"/>
  <c r="G71" i="18" s="1"/>
  <c r="H58" i="18"/>
  <c r="H71" i="18" s="1"/>
  <c r="I58" i="18"/>
  <c r="I71" i="18" s="1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D56" i="18"/>
  <c r="D57" i="18"/>
  <c r="D58" i="18"/>
  <c r="I51" i="34" l="1"/>
  <c r="H17" i="19" s="1"/>
  <c r="J49" i="34"/>
  <c r="E68" i="18"/>
  <c r="C55" i="18"/>
  <c r="C57" i="18"/>
  <c r="D70" i="18"/>
  <c r="J50" i="34"/>
  <c r="C58" i="18"/>
  <c r="D71" i="18"/>
  <c r="C56" i="18"/>
  <c r="D69" i="18"/>
  <c r="AN125" i="1"/>
  <c r="AN32" i="24"/>
  <c r="AN126" i="1"/>
  <c r="AN33" i="24"/>
  <c r="AK121" i="1"/>
  <c r="AK35" i="35"/>
  <c r="AK72" i="23"/>
  <c r="AK19" i="19" s="1"/>
  <c r="H10" i="19"/>
  <c r="J48" i="34"/>
  <c r="J51" i="34" s="1"/>
  <c r="I17" i="19" s="1"/>
  <c r="AN127" i="1"/>
  <c r="AN34" i="24"/>
  <c r="J240" i="1"/>
  <c r="J46" i="36"/>
  <c r="J239" i="1"/>
  <c r="J45" i="36"/>
  <c r="J238" i="1"/>
  <c r="J44" i="36"/>
  <c r="J237" i="1"/>
  <c r="J43" i="36"/>
  <c r="I47" i="36"/>
  <c r="I23" i="19" s="1"/>
  <c r="J235" i="1"/>
  <c r="J41" i="36"/>
  <c r="J236" i="1"/>
  <c r="J42" i="36"/>
  <c r="J91" i="1"/>
  <c r="K47" i="34" s="1"/>
  <c r="J71" i="18"/>
  <c r="J88" i="1"/>
  <c r="K44" i="34" s="1"/>
  <c r="J68" i="18"/>
  <c r="J90" i="1"/>
  <c r="K46" i="34" s="1"/>
  <c r="J70" i="18"/>
  <c r="J89" i="1"/>
  <c r="K45" i="34" s="1"/>
  <c r="J69" i="18"/>
  <c r="J59" i="1"/>
  <c r="J31" i="10"/>
  <c r="I33" i="10"/>
  <c r="I9" i="19" s="1"/>
  <c r="J58" i="1"/>
  <c r="J30" i="10"/>
  <c r="I50" i="10"/>
  <c r="I10" i="19" s="1"/>
  <c r="J60" i="1"/>
  <c r="J32" i="10"/>
  <c r="J92" i="1"/>
  <c r="J47" i="10"/>
  <c r="J93" i="1"/>
  <c r="J48" i="10"/>
  <c r="J94" i="1"/>
  <c r="J49" i="10"/>
  <c r="D56" i="23"/>
  <c r="AF59" i="23"/>
  <c r="AB59" i="23"/>
  <c r="X59" i="23"/>
  <c r="T59" i="23"/>
  <c r="P59" i="23"/>
  <c r="L59" i="23"/>
  <c r="H59" i="23"/>
  <c r="AG57" i="23"/>
  <c r="AC57" i="23"/>
  <c r="Y57" i="23"/>
  <c r="U57" i="23"/>
  <c r="Q57" i="23"/>
  <c r="M57" i="23"/>
  <c r="I57" i="23"/>
  <c r="E57" i="23"/>
  <c r="Z56" i="23"/>
  <c r="V56" i="23"/>
  <c r="R56" i="23"/>
  <c r="J56" i="23"/>
  <c r="F56" i="23"/>
  <c r="AE55" i="23"/>
  <c r="W55" i="23"/>
  <c r="S55" i="23"/>
  <c r="O55" i="23"/>
  <c r="G55" i="23"/>
  <c r="D57" i="23"/>
  <c r="AE59" i="23"/>
  <c r="AA59" i="23"/>
  <c r="W59" i="23"/>
  <c r="S59" i="23"/>
  <c r="O59" i="23"/>
  <c r="K59" i="23"/>
  <c r="G59" i="23"/>
  <c r="AF57" i="23"/>
  <c r="AB57" i="23"/>
  <c r="X57" i="23"/>
  <c r="T57" i="23"/>
  <c r="P57" i="23"/>
  <c r="L57" i="23"/>
  <c r="H57" i="23"/>
  <c r="AG56" i="23"/>
  <c r="AC56" i="23"/>
  <c r="Y56" i="23"/>
  <c r="U56" i="23"/>
  <c r="Q56" i="23"/>
  <c r="M56" i="23"/>
  <c r="I56" i="23"/>
  <c r="E56" i="23"/>
  <c r="AD55" i="23"/>
  <c r="Z55" i="23"/>
  <c r="V55" i="23"/>
  <c r="R55" i="23"/>
  <c r="N55" i="23"/>
  <c r="J55" i="23"/>
  <c r="F55" i="23"/>
  <c r="D59" i="23"/>
  <c r="AD59" i="23"/>
  <c r="Z59" i="23"/>
  <c r="V59" i="23"/>
  <c r="R59" i="23"/>
  <c r="N59" i="23"/>
  <c r="J59" i="23"/>
  <c r="F59" i="23"/>
  <c r="AE57" i="23"/>
  <c r="AA57" i="23"/>
  <c r="W57" i="23"/>
  <c r="S57" i="23"/>
  <c r="O57" i="23"/>
  <c r="K57" i="23"/>
  <c r="G57" i="23"/>
  <c r="AF56" i="23"/>
  <c r="AB56" i="23"/>
  <c r="X56" i="23"/>
  <c r="T56" i="23"/>
  <c r="P56" i="23"/>
  <c r="L56" i="23"/>
  <c r="H56" i="23"/>
  <c r="AG55" i="23"/>
  <c r="AC55" i="23"/>
  <c r="Y55" i="23"/>
  <c r="U55" i="23"/>
  <c r="Q55" i="23"/>
  <c r="M55" i="23"/>
  <c r="I55" i="23"/>
  <c r="E55" i="23"/>
  <c r="C55" i="23" s="1"/>
  <c r="AD22" i="18"/>
  <c r="Z22" i="18"/>
  <c r="R22" i="18"/>
  <c r="N22" i="18"/>
  <c r="J22" i="18"/>
  <c r="G15" i="18"/>
  <c r="AG21" i="18"/>
  <c r="AC21" i="18"/>
  <c r="Y21" i="18"/>
  <c r="U21" i="18"/>
  <c r="Q21" i="18"/>
  <c r="M21" i="18"/>
  <c r="I21" i="18"/>
  <c r="E21" i="18"/>
  <c r="S22" i="18"/>
  <c r="AE7" i="18"/>
  <c r="W21" i="18"/>
  <c r="S21" i="18"/>
  <c r="K7" i="18"/>
  <c r="G21" i="18"/>
  <c r="AA15" i="18"/>
  <c r="W15" i="18"/>
  <c r="K15" i="18"/>
  <c r="AA7" i="18"/>
  <c r="AA21" i="18"/>
  <c r="K21" i="18"/>
  <c r="Y22" i="18"/>
  <c r="AG15" i="18"/>
  <c r="AC15" i="18"/>
  <c r="Y15" i="18"/>
  <c r="U15" i="18"/>
  <c r="Q15" i="18"/>
  <c r="M15" i="18"/>
  <c r="I15" i="18"/>
  <c r="E15" i="18"/>
  <c r="AD56" i="23"/>
  <c r="N56" i="23"/>
  <c r="AA55" i="23"/>
  <c r="K55" i="23"/>
  <c r="AF21" i="18"/>
  <c r="AB21" i="18"/>
  <c r="X21" i="18"/>
  <c r="T21" i="18"/>
  <c r="P21" i="18"/>
  <c r="L21" i="18"/>
  <c r="H21" i="18"/>
  <c r="Z21" i="18"/>
  <c r="V7" i="18"/>
  <c r="J21" i="18"/>
  <c r="F7" i="18"/>
  <c r="Y7" i="18"/>
  <c r="I7" i="18"/>
  <c r="AE21" i="18"/>
  <c r="S15" i="18"/>
  <c r="O21" i="18"/>
  <c r="N21" i="18"/>
  <c r="N7" i="18"/>
  <c r="F21" i="18"/>
  <c r="V21" i="18"/>
  <c r="Z7" i="18"/>
  <c r="AF7" i="18"/>
  <c r="AB7" i="18"/>
  <c r="X7" i="18"/>
  <c r="T7" i="18"/>
  <c r="P7" i="18"/>
  <c r="L7" i="18"/>
  <c r="H7" i="18"/>
  <c r="AC22" i="18"/>
  <c r="M22" i="18"/>
  <c r="I22" i="18"/>
  <c r="O7" i="18"/>
  <c r="D15" i="18"/>
  <c r="C15" i="18" s="1"/>
  <c r="AD15" i="18"/>
  <c r="Z15" i="18"/>
  <c r="V15" i="18"/>
  <c r="R15" i="18"/>
  <c r="N15" i="18"/>
  <c r="J15" i="18"/>
  <c r="AE15" i="18"/>
  <c r="O15" i="18"/>
  <c r="AD21" i="18"/>
  <c r="AD7" i="18"/>
  <c r="R7" i="18"/>
  <c r="R21" i="18"/>
  <c r="J7" i="18"/>
  <c r="W22" i="18"/>
  <c r="G22" i="18"/>
  <c r="W7" i="18"/>
  <c r="G7" i="18"/>
  <c r="AF22" i="18"/>
  <c r="AB22" i="18"/>
  <c r="X22" i="18"/>
  <c r="T22" i="18"/>
  <c r="P22" i="18"/>
  <c r="L22" i="18"/>
  <c r="H22" i="18"/>
  <c r="F15" i="18"/>
  <c r="D22" i="18"/>
  <c r="AG22" i="18"/>
  <c r="AA22" i="18"/>
  <c r="V22" i="18"/>
  <c r="Q22" i="18"/>
  <c r="K22" i="18"/>
  <c r="F22" i="18"/>
  <c r="AC7" i="18"/>
  <c r="M7" i="18"/>
  <c r="S7" i="18"/>
  <c r="AE22" i="18"/>
  <c r="U22" i="18"/>
  <c r="O22" i="18"/>
  <c r="E22" i="18"/>
  <c r="AF15" i="18"/>
  <c r="AB15" i="18"/>
  <c r="X15" i="18"/>
  <c r="T15" i="18"/>
  <c r="P15" i="18"/>
  <c r="L15" i="18"/>
  <c r="H15" i="18"/>
  <c r="U49" i="23"/>
  <c r="E49" i="23"/>
  <c r="AG49" i="23"/>
  <c r="AC49" i="23"/>
  <c r="Y49" i="23"/>
  <c r="Q49" i="23"/>
  <c r="M49" i="23"/>
  <c r="I49" i="23"/>
  <c r="AD49" i="23"/>
  <c r="Z49" i="23"/>
  <c r="V49" i="23"/>
  <c r="R49" i="23"/>
  <c r="N49" i="23"/>
  <c r="J49" i="23"/>
  <c r="AE49" i="23"/>
  <c r="AA49" i="23"/>
  <c r="W49" i="23"/>
  <c r="S49" i="23"/>
  <c r="O49" i="23"/>
  <c r="K49" i="23"/>
  <c r="G49" i="23"/>
  <c r="AF49" i="23"/>
  <c r="AB49" i="23"/>
  <c r="X49" i="23"/>
  <c r="T49" i="23"/>
  <c r="P49" i="23"/>
  <c r="L49" i="23"/>
  <c r="H49" i="23"/>
  <c r="AE38" i="23"/>
  <c r="AA38" i="23"/>
  <c r="W38" i="23"/>
  <c r="S38" i="23"/>
  <c r="O38" i="23"/>
  <c r="K38" i="23"/>
  <c r="G38" i="23"/>
  <c r="AB38" i="23"/>
  <c r="T38" i="23"/>
  <c r="L38" i="23"/>
  <c r="D49" i="23"/>
  <c r="F49" i="23"/>
  <c r="AG38" i="23"/>
  <c r="AC38" i="23"/>
  <c r="Y38" i="23"/>
  <c r="U38" i="23"/>
  <c r="Q38" i="23"/>
  <c r="M38" i="23"/>
  <c r="I38" i="23"/>
  <c r="E38" i="23"/>
  <c r="AF38" i="23"/>
  <c r="X38" i="23"/>
  <c r="P38" i="23"/>
  <c r="H38" i="23"/>
  <c r="AD38" i="23"/>
  <c r="Z38" i="23"/>
  <c r="V38" i="23"/>
  <c r="R38" i="23"/>
  <c r="N38" i="23"/>
  <c r="J38" i="23"/>
  <c r="F38" i="23"/>
  <c r="D38" i="23"/>
  <c r="AG7" i="18"/>
  <c r="Q7" i="18"/>
  <c r="U7" i="18"/>
  <c r="E7" i="18"/>
  <c r="D7" i="18"/>
  <c r="C56" i="23" l="1"/>
  <c r="AO126" i="1"/>
  <c r="AO33" i="24"/>
  <c r="C38" i="23"/>
  <c r="AN35" i="24"/>
  <c r="AN22" i="19" s="1"/>
  <c r="AO125" i="1"/>
  <c r="AO32" i="24"/>
  <c r="AO35" i="24" s="1"/>
  <c r="AO22" i="19" s="1"/>
  <c r="K50" i="34"/>
  <c r="AO127" i="1"/>
  <c r="AO34" i="24"/>
  <c r="K49" i="34"/>
  <c r="C59" i="23"/>
  <c r="K48" i="34"/>
  <c r="C7" i="18"/>
  <c r="C22" i="18"/>
  <c r="C21" i="18"/>
  <c r="AK20" i="19"/>
  <c r="AK18" i="19" s="1"/>
  <c r="C49" i="23"/>
  <c r="C57" i="23"/>
  <c r="AL121" i="1"/>
  <c r="AL35" i="35"/>
  <c r="AL20" i="19" s="1"/>
  <c r="AL72" i="23"/>
  <c r="AL19" i="19" s="1"/>
  <c r="K237" i="1"/>
  <c r="K43" i="36"/>
  <c r="K238" i="1"/>
  <c r="K44" i="36"/>
  <c r="K236" i="1"/>
  <c r="K42" i="36"/>
  <c r="K239" i="1"/>
  <c r="K45" i="36"/>
  <c r="J47" i="36"/>
  <c r="J23" i="19" s="1"/>
  <c r="K235" i="1"/>
  <c r="K41" i="36"/>
  <c r="K240" i="1"/>
  <c r="K46" i="36"/>
  <c r="K89" i="1"/>
  <c r="L45" i="34" s="1"/>
  <c r="K69" i="18"/>
  <c r="K90" i="1"/>
  <c r="L46" i="34" s="1"/>
  <c r="K70" i="18"/>
  <c r="K88" i="1"/>
  <c r="L44" i="34" s="1"/>
  <c r="K68" i="18"/>
  <c r="K91" i="1"/>
  <c r="L47" i="34" s="1"/>
  <c r="K71" i="18"/>
  <c r="K60" i="1"/>
  <c r="K32" i="10"/>
  <c r="J33" i="10"/>
  <c r="J9" i="19" s="1"/>
  <c r="K58" i="1"/>
  <c r="K30" i="10"/>
  <c r="K59" i="1"/>
  <c r="K31" i="10"/>
  <c r="K94" i="1"/>
  <c r="K49" i="10"/>
  <c r="K93" i="1"/>
  <c r="K48" i="10"/>
  <c r="J50" i="10"/>
  <c r="K92" i="1"/>
  <c r="K47" i="10"/>
  <c r="AA60" i="23"/>
  <c r="AA61" i="23" s="1"/>
  <c r="AE60" i="23"/>
  <c r="AE61" i="23" s="1"/>
  <c r="J60" i="23"/>
  <c r="J61" i="23" s="1"/>
  <c r="O60" i="23"/>
  <c r="O61" i="23" s="1"/>
  <c r="Q60" i="23"/>
  <c r="Q61" i="23" s="1"/>
  <c r="AG60" i="23"/>
  <c r="AG61" i="23" s="1"/>
  <c r="T60" i="23"/>
  <c r="T61" i="23" s="1"/>
  <c r="D60" i="23"/>
  <c r="W60" i="23"/>
  <c r="W61" i="23" s="1"/>
  <c r="R60" i="23"/>
  <c r="R61" i="23" s="1"/>
  <c r="Z60" i="23"/>
  <c r="Z61" i="23" s="1"/>
  <c r="M60" i="23"/>
  <c r="M61" i="23" s="1"/>
  <c r="AC60" i="23"/>
  <c r="AC61" i="23" s="1"/>
  <c r="P60" i="23"/>
  <c r="P61" i="23" s="1"/>
  <c r="AF60" i="23"/>
  <c r="AF61" i="23" s="1"/>
  <c r="I60" i="23"/>
  <c r="I61" i="23" s="1"/>
  <c r="Y60" i="23"/>
  <c r="Y61" i="23" s="1"/>
  <c r="L60" i="23"/>
  <c r="L61" i="23" s="1"/>
  <c r="AB60" i="23"/>
  <c r="AB61" i="23" s="1"/>
  <c r="E60" i="23"/>
  <c r="E61" i="23" s="1"/>
  <c r="U60" i="23"/>
  <c r="U61" i="23" s="1"/>
  <c r="H60" i="23"/>
  <c r="H61" i="23" s="1"/>
  <c r="X60" i="23"/>
  <c r="X61" i="23" s="1"/>
  <c r="F60" i="23"/>
  <c r="F61" i="23" s="1"/>
  <c r="V60" i="23"/>
  <c r="V61" i="23" s="1"/>
  <c r="S60" i="23"/>
  <c r="S61" i="23" s="1"/>
  <c r="AD60" i="23"/>
  <c r="AD61" i="23" s="1"/>
  <c r="G60" i="23"/>
  <c r="G61" i="23" s="1"/>
  <c r="K60" i="23"/>
  <c r="K61" i="23" s="1"/>
  <c r="M60" i="18"/>
  <c r="R23" i="18"/>
  <c r="AG23" i="18"/>
  <c r="G59" i="18"/>
  <c r="G72" i="18" s="1"/>
  <c r="AA60" i="18"/>
  <c r="J60" i="18"/>
  <c r="J73" i="18" s="1"/>
  <c r="K60" i="18"/>
  <c r="K73" i="18" s="1"/>
  <c r="Q23" i="18"/>
  <c r="U23" i="18"/>
  <c r="O23" i="18"/>
  <c r="W61" i="18"/>
  <c r="J23" i="18"/>
  <c r="F23" i="18"/>
  <c r="AC23" i="18"/>
  <c r="Z23" i="18"/>
  <c r="T23" i="18"/>
  <c r="K23" i="18"/>
  <c r="AF61" i="18"/>
  <c r="AD23" i="18"/>
  <c r="S23" i="18"/>
  <c r="AA23" i="18"/>
  <c r="H23" i="18"/>
  <c r="N23" i="18"/>
  <c r="V61" i="18"/>
  <c r="V23" i="18"/>
  <c r="W23" i="18"/>
  <c r="P61" i="18"/>
  <c r="AB23" i="18"/>
  <c r="Y61" i="18"/>
  <c r="G23" i="18"/>
  <c r="E23" i="18"/>
  <c r="P23" i="18"/>
  <c r="Y23" i="18"/>
  <c r="N60" i="23"/>
  <c r="N61" i="23" s="1"/>
  <c r="AB61" i="18"/>
  <c r="M23" i="18"/>
  <c r="H60" i="18"/>
  <c r="H73" i="18" s="1"/>
  <c r="X23" i="18"/>
  <c r="U61" i="18"/>
  <c r="V59" i="18"/>
  <c r="AE23" i="18"/>
  <c r="AA61" i="18"/>
  <c r="AF23" i="18"/>
  <c r="R60" i="18"/>
  <c r="Z60" i="18"/>
  <c r="X60" i="18"/>
  <c r="S59" i="18"/>
  <c r="F59" i="18"/>
  <c r="F72" i="18" s="1"/>
  <c r="AC60" i="18"/>
  <c r="G61" i="18"/>
  <c r="G74" i="18" s="1"/>
  <c r="I23" i="18"/>
  <c r="L23" i="18"/>
  <c r="D23" i="18"/>
  <c r="K51" i="34" l="1"/>
  <c r="K17" i="19" s="1"/>
  <c r="AP127" i="1"/>
  <c r="AP34" i="24"/>
  <c r="L48" i="34"/>
  <c r="AM121" i="1"/>
  <c r="AM35" i="35"/>
  <c r="AM20" i="19" s="1"/>
  <c r="AM72" i="23"/>
  <c r="AM19" i="19" s="1"/>
  <c r="AM18" i="19" s="1"/>
  <c r="AP125" i="1"/>
  <c r="AP32" i="24"/>
  <c r="L50" i="34"/>
  <c r="AL18" i="19"/>
  <c r="C23" i="18"/>
  <c r="J10" i="19"/>
  <c r="AP126" i="1"/>
  <c r="AP33" i="24"/>
  <c r="D61" i="23"/>
  <c r="C61" i="23" s="1"/>
  <c r="C60" i="23"/>
  <c r="L49" i="34"/>
  <c r="L235" i="1"/>
  <c r="L41" i="36"/>
  <c r="L239" i="1"/>
  <c r="L45" i="36"/>
  <c r="L236" i="1"/>
  <c r="L42" i="36"/>
  <c r="L238" i="1"/>
  <c r="L44" i="36"/>
  <c r="L237" i="1"/>
  <c r="L43" i="36"/>
  <c r="L240" i="1"/>
  <c r="L46" i="36"/>
  <c r="K47" i="36"/>
  <c r="K23" i="19" s="1"/>
  <c r="L91" i="1"/>
  <c r="M47" i="34" s="1"/>
  <c r="L71" i="18"/>
  <c r="L88" i="1"/>
  <c r="M44" i="34" s="1"/>
  <c r="L68" i="18"/>
  <c r="L90" i="1"/>
  <c r="M46" i="34" s="1"/>
  <c r="L70" i="18"/>
  <c r="L89" i="1"/>
  <c r="M45" i="34" s="1"/>
  <c r="L69" i="18"/>
  <c r="L59" i="1"/>
  <c r="L31" i="10"/>
  <c r="K33" i="10"/>
  <c r="K9" i="19" s="1"/>
  <c r="L58" i="1"/>
  <c r="L30" i="10"/>
  <c r="L60" i="1"/>
  <c r="L32" i="10"/>
  <c r="K50" i="10"/>
  <c r="K10" i="19" s="1"/>
  <c r="L92" i="1"/>
  <c r="L47" i="10"/>
  <c r="L93" i="1"/>
  <c r="L48" i="10"/>
  <c r="L94" i="1"/>
  <c r="L49" i="10"/>
  <c r="Y60" i="18"/>
  <c r="T60" i="18"/>
  <c r="L61" i="18"/>
  <c r="L74" i="18" s="1"/>
  <c r="Q61" i="18"/>
  <c r="AE59" i="18"/>
  <c r="AE36" i="18"/>
  <c r="AE61" i="18"/>
  <c r="AD61" i="18"/>
  <c r="V36" i="18"/>
  <c r="AG61" i="18"/>
  <c r="N60" i="18"/>
  <c r="E60" i="18"/>
  <c r="E73" i="18" s="1"/>
  <c r="F61" i="18"/>
  <c r="F74" i="18" s="1"/>
  <c r="G60" i="18"/>
  <c r="G73" i="18" s="1"/>
  <c r="Q60" i="18"/>
  <c r="U60" i="18"/>
  <c r="AB36" i="18"/>
  <c r="Y36" i="18"/>
  <c r="L36" i="18"/>
  <c r="AE60" i="18"/>
  <c r="I60" i="18"/>
  <c r="I73" i="18" s="1"/>
  <c r="AB60" i="18"/>
  <c r="H61" i="18"/>
  <c r="H74" i="18" s="1"/>
  <c r="F36" i="18"/>
  <c r="D61" i="18"/>
  <c r="P36" i="18"/>
  <c r="V60" i="18"/>
  <c r="AA59" i="18"/>
  <c r="W59" i="18"/>
  <c r="M61" i="18"/>
  <c r="K59" i="18"/>
  <c r="K72" i="18" s="1"/>
  <c r="X61" i="18"/>
  <c r="T61" i="18"/>
  <c r="K36" i="18"/>
  <c r="AG60" i="18"/>
  <c r="F60" i="18"/>
  <c r="F73" i="18" s="1"/>
  <c r="Z61" i="18"/>
  <c r="H36" i="18"/>
  <c r="AF59" i="18"/>
  <c r="AC61" i="18"/>
  <c r="AA36" i="18"/>
  <c r="K61" i="18"/>
  <c r="K74" i="18" s="1"/>
  <c r="L59" i="18"/>
  <c r="L72" i="18" s="1"/>
  <c r="W60" i="18"/>
  <c r="J61" i="18"/>
  <c r="J74" i="18" s="1"/>
  <c r="P60" i="18"/>
  <c r="I59" i="18"/>
  <c r="I72" i="18" s="1"/>
  <c r="H59" i="18"/>
  <c r="H72" i="18" s="1"/>
  <c r="T59" i="18"/>
  <c r="I61" i="18"/>
  <c r="I74" i="18" s="1"/>
  <c r="Y59" i="18"/>
  <c r="S61" i="18"/>
  <c r="X59" i="18"/>
  <c r="S60" i="18"/>
  <c r="L60" i="18"/>
  <c r="L73" i="18" s="1"/>
  <c r="I36" i="18"/>
  <c r="N59" i="18"/>
  <c r="N36" i="18"/>
  <c r="AD36" i="18"/>
  <c r="AD59" i="18"/>
  <c r="J36" i="18"/>
  <c r="E61" i="18"/>
  <c r="E74" i="18" s="1"/>
  <c r="X36" i="18"/>
  <c r="R61" i="18"/>
  <c r="D59" i="18"/>
  <c r="AF60" i="18"/>
  <c r="AF36" i="18"/>
  <c r="Z59" i="18"/>
  <c r="O60" i="18"/>
  <c r="Q36" i="18"/>
  <c r="Q59" i="18"/>
  <c r="AC36" i="18"/>
  <c r="AC59" i="18"/>
  <c r="W36" i="18"/>
  <c r="R36" i="18"/>
  <c r="R59" i="18"/>
  <c r="M36" i="18"/>
  <c r="M59" i="18"/>
  <c r="U36" i="18"/>
  <c r="U59" i="18"/>
  <c r="N61" i="18"/>
  <c r="P59" i="18"/>
  <c r="E36" i="18"/>
  <c r="E59" i="18"/>
  <c r="E72" i="18" s="1"/>
  <c r="AG36" i="18"/>
  <c r="AG59" i="18"/>
  <c r="O59" i="18"/>
  <c r="O36" i="18"/>
  <c r="O61" i="18"/>
  <c r="D36" i="18"/>
  <c r="D60" i="18"/>
  <c r="S36" i="18"/>
  <c r="T36" i="18"/>
  <c r="AB59" i="18"/>
  <c r="AD60" i="18"/>
  <c r="J59" i="18"/>
  <c r="J72" i="18" s="1"/>
  <c r="Z36" i="18"/>
  <c r="G36" i="18"/>
  <c r="D4" i="19"/>
  <c r="D4" i="24"/>
  <c r="D4" i="23"/>
  <c r="D4" i="18"/>
  <c r="D4" i="10"/>
  <c r="D4" i="6"/>
  <c r="D4" i="4"/>
  <c r="D4" i="3"/>
  <c r="D4" i="2"/>
  <c r="I4" i="2" s="1"/>
  <c r="I25" i="2" s="1"/>
  <c r="L51" i="34" l="1"/>
  <c r="L17" i="19" s="1"/>
  <c r="D26" i="3"/>
  <c r="AQ15" i="3"/>
  <c r="AJ4" i="3"/>
  <c r="AK4" i="3"/>
  <c r="AH15" i="3"/>
  <c r="AM4" i="3"/>
  <c r="AL15" i="3"/>
  <c r="AL4" i="3"/>
  <c r="AI15" i="3"/>
  <c r="AN4" i="3"/>
  <c r="AJ15" i="3"/>
  <c r="AO4" i="3"/>
  <c r="AQ4" i="3"/>
  <c r="AM15" i="3"/>
  <c r="AN15" i="3"/>
  <c r="AO15" i="3"/>
  <c r="AH4" i="3"/>
  <c r="AP15" i="3"/>
  <c r="AI4" i="3"/>
  <c r="AK15" i="3"/>
  <c r="AP4" i="3"/>
  <c r="AQ125" i="1"/>
  <c r="AR125" i="1" s="1"/>
  <c r="AS125" i="1" s="1"/>
  <c r="AT125" i="1" s="1"/>
  <c r="AU125" i="1" s="1"/>
  <c r="AV125" i="1" s="1"/>
  <c r="AW125" i="1" s="1"/>
  <c r="AX125" i="1" s="1"/>
  <c r="AY125" i="1" s="1"/>
  <c r="AZ125" i="1" s="1"/>
  <c r="BA125" i="1" s="1"/>
  <c r="BB125" i="1" s="1"/>
  <c r="AQ32" i="24"/>
  <c r="M73" i="18"/>
  <c r="M49" i="34"/>
  <c r="D20" i="4"/>
  <c r="AQ4" i="4"/>
  <c r="AK4" i="4"/>
  <c r="AM4" i="4"/>
  <c r="AN4" i="4"/>
  <c r="AO4" i="4"/>
  <c r="AP4" i="4"/>
  <c r="AH4" i="4"/>
  <c r="AI4" i="4"/>
  <c r="AJ4" i="4"/>
  <c r="AL4" i="4"/>
  <c r="D47" i="6"/>
  <c r="AI4" i="6"/>
  <c r="AO4" i="6"/>
  <c r="AH4" i="6"/>
  <c r="AN4" i="6"/>
  <c r="AJ4" i="6"/>
  <c r="AK4" i="6"/>
  <c r="AL4" i="6"/>
  <c r="AM4" i="6"/>
  <c r="AP4" i="6"/>
  <c r="AQ4" i="6"/>
  <c r="M72" i="18"/>
  <c r="M48" i="34"/>
  <c r="AQ126" i="1"/>
  <c r="AR126" i="1" s="1"/>
  <c r="AS126" i="1" s="1"/>
  <c r="AT126" i="1" s="1"/>
  <c r="AU126" i="1" s="1"/>
  <c r="AV126" i="1" s="1"/>
  <c r="AW126" i="1" s="1"/>
  <c r="AX126" i="1" s="1"/>
  <c r="AY126" i="1" s="1"/>
  <c r="AZ126" i="1" s="1"/>
  <c r="BA126" i="1" s="1"/>
  <c r="BB126" i="1" s="1"/>
  <c r="AQ33" i="24"/>
  <c r="E38" i="10"/>
  <c r="AP4" i="10"/>
  <c r="AN21" i="10"/>
  <c r="AL38" i="10"/>
  <c r="AQ4" i="10"/>
  <c r="AO21" i="10"/>
  <c r="AI4" i="10"/>
  <c r="AQ38" i="10"/>
  <c r="AJ4" i="10"/>
  <c r="AH21" i="10"/>
  <c r="AN4" i="10"/>
  <c r="AL21" i="10"/>
  <c r="AJ38" i="10"/>
  <c r="AM38" i="10"/>
  <c r="AO4" i="10"/>
  <c r="AN38" i="10"/>
  <c r="AM4" i="10"/>
  <c r="AJ21" i="10"/>
  <c r="AO38" i="10"/>
  <c r="AH4" i="10"/>
  <c r="AP38" i="10"/>
  <c r="AK21" i="10"/>
  <c r="AK4" i="10"/>
  <c r="AL4" i="10"/>
  <c r="AI21" i="10"/>
  <c r="AM21" i="10"/>
  <c r="AP21" i="10"/>
  <c r="AH38" i="10"/>
  <c r="AQ21" i="10"/>
  <c r="AI38" i="10"/>
  <c r="AK38" i="10"/>
  <c r="C36" i="18"/>
  <c r="AN121" i="1"/>
  <c r="AN35" i="35"/>
  <c r="AN20" i="19" s="1"/>
  <c r="AN72" i="23"/>
  <c r="AN19" i="19" s="1"/>
  <c r="AN18" i="19" s="1"/>
  <c r="AO4" i="19"/>
  <c r="AP4" i="19"/>
  <c r="AQ4" i="19"/>
  <c r="AG4" i="19"/>
  <c r="AH4" i="19"/>
  <c r="AI4" i="19"/>
  <c r="AJ4" i="19"/>
  <c r="AK4" i="19"/>
  <c r="AL4" i="19"/>
  <c r="AM4" i="19"/>
  <c r="AN4" i="19"/>
  <c r="C60" i="18"/>
  <c r="D73" i="18"/>
  <c r="AK4" i="23"/>
  <c r="AL4" i="23"/>
  <c r="AM4" i="23"/>
  <c r="AN4" i="23"/>
  <c r="AO4" i="23"/>
  <c r="AP4" i="23"/>
  <c r="AI4" i="23"/>
  <c r="AQ4" i="23"/>
  <c r="AH4" i="23"/>
  <c r="AJ4" i="23"/>
  <c r="C59" i="18"/>
  <c r="D72" i="18"/>
  <c r="AQ127" i="1"/>
  <c r="AR127" i="1" s="1"/>
  <c r="AS127" i="1" s="1"/>
  <c r="AT127" i="1" s="1"/>
  <c r="AU127" i="1" s="1"/>
  <c r="AV127" i="1" s="1"/>
  <c r="AW127" i="1" s="1"/>
  <c r="AX127" i="1" s="1"/>
  <c r="AY127" i="1" s="1"/>
  <c r="AZ127" i="1" s="1"/>
  <c r="BA127" i="1" s="1"/>
  <c r="BB127" i="1" s="1"/>
  <c r="AQ34" i="24"/>
  <c r="C61" i="18"/>
  <c r="D74" i="18"/>
  <c r="M74" i="18"/>
  <c r="M50" i="34"/>
  <c r="M51" i="34" s="1"/>
  <c r="M17" i="19" s="1"/>
  <c r="AP35" i="24"/>
  <c r="AP22" i="19" s="1"/>
  <c r="M237" i="1"/>
  <c r="M43" i="36"/>
  <c r="M238" i="1"/>
  <c r="M44" i="36"/>
  <c r="M236" i="1"/>
  <c r="M42" i="36"/>
  <c r="M240" i="1"/>
  <c r="M46" i="36"/>
  <c r="M239" i="1"/>
  <c r="M45" i="36"/>
  <c r="L47" i="36"/>
  <c r="M235" i="1"/>
  <c r="M41" i="36"/>
  <c r="M89" i="1"/>
  <c r="N45" i="34" s="1"/>
  <c r="M69" i="18"/>
  <c r="M90" i="1"/>
  <c r="N46" i="34" s="1"/>
  <c r="M70" i="18"/>
  <c r="M88" i="1"/>
  <c r="N44" i="34" s="1"/>
  <c r="M68" i="18"/>
  <c r="M91" i="1"/>
  <c r="N47" i="34" s="1"/>
  <c r="M71" i="18"/>
  <c r="D21" i="10"/>
  <c r="D38" i="10"/>
  <c r="M60" i="1"/>
  <c r="M32" i="10"/>
  <c r="L33" i="10"/>
  <c r="L9" i="19" s="1"/>
  <c r="M58" i="1"/>
  <c r="M30" i="10"/>
  <c r="M59" i="1"/>
  <c r="M31" i="10"/>
  <c r="AE38" i="10"/>
  <c r="S38" i="10"/>
  <c r="G38" i="10"/>
  <c r="R38" i="10"/>
  <c r="F38" i="10"/>
  <c r="AD38" i="10"/>
  <c r="AC38" i="10"/>
  <c r="Q38" i="10"/>
  <c r="AB38" i="10"/>
  <c r="P38" i="10"/>
  <c r="AA38" i="10"/>
  <c r="O38" i="10"/>
  <c r="L38" i="10"/>
  <c r="Z38" i="10"/>
  <c r="N38" i="10"/>
  <c r="K38" i="10"/>
  <c r="V38" i="10"/>
  <c r="AF38" i="10"/>
  <c r="H38" i="10"/>
  <c r="Y38" i="10"/>
  <c r="M38" i="10"/>
  <c r="X38" i="10"/>
  <c r="W38" i="10"/>
  <c r="J38" i="10"/>
  <c r="AG38" i="10"/>
  <c r="U38" i="10"/>
  <c r="I38" i="10"/>
  <c r="T38" i="10"/>
  <c r="M94" i="1"/>
  <c r="M49" i="10"/>
  <c r="M93" i="1"/>
  <c r="M48" i="10"/>
  <c r="L50" i="10"/>
  <c r="L10" i="19" s="1"/>
  <c r="M92" i="1"/>
  <c r="M47" i="10"/>
  <c r="AE21" i="10"/>
  <c r="S21" i="10"/>
  <c r="G21" i="10"/>
  <c r="Y21" i="10"/>
  <c r="X21" i="10"/>
  <c r="AD21" i="10"/>
  <c r="R21" i="10"/>
  <c r="F21" i="10"/>
  <c r="W21" i="10"/>
  <c r="I21" i="10"/>
  <c r="AC21" i="10"/>
  <c r="Q21" i="10"/>
  <c r="E21" i="10"/>
  <c r="AB21" i="10"/>
  <c r="P21" i="10"/>
  <c r="K21" i="10"/>
  <c r="V21" i="10"/>
  <c r="U21" i="10"/>
  <c r="H21" i="10"/>
  <c r="Z21" i="10"/>
  <c r="T21" i="10"/>
  <c r="AA21" i="10"/>
  <c r="O21" i="10"/>
  <c r="N21" i="10"/>
  <c r="M21" i="10"/>
  <c r="J21" i="10"/>
  <c r="AG21" i="10"/>
  <c r="L21" i="10"/>
  <c r="AF21" i="10"/>
  <c r="E4" i="2"/>
  <c r="H4" i="2"/>
  <c r="H25" i="2" s="1"/>
  <c r="D22" i="23"/>
  <c r="D32" i="23"/>
  <c r="D54" i="23"/>
  <c r="D43" i="23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AH28" i="18" s="1"/>
  <c r="AI28" i="18" s="1"/>
  <c r="AJ28" i="18" s="1"/>
  <c r="AK28" i="18" s="1"/>
  <c r="AL28" i="18" s="1"/>
  <c r="AM28" i="18" s="1"/>
  <c r="AN28" i="18" s="1"/>
  <c r="AO28" i="18" s="1"/>
  <c r="AP28" i="18" s="1"/>
  <c r="AQ28" i="18" s="1"/>
  <c r="D12" i="18"/>
  <c r="D71" i="23"/>
  <c r="D37" i="3"/>
  <c r="E4" i="18"/>
  <c r="D67" i="18"/>
  <c r="D54" i="18"/>
  <c r="D41" i="18"/>
  <c r="E15" i="3"/>
  <c r="D13" i="24"/>
  <c r="E4" i="24"/>
  <c r="D31" i="6"/>
  <c r="D22" i="24"/>
  <c r="D31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D24" i="24"/>
  <c r="D25" i="24"/>
  <c r="D23" i="24"/>
  <c r="D8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E8" i="23"/>
  <c r="D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AM47" i="6" l="1"/>
  <c r="AM31" i="6"/>
  <c r="AM17" i="6"/>
  <c r="AH12" i="4"/>
  <c r="AH20" i="4"/>
  <c r="AN26" i="3"/>
  <c r="AN37" i="3"/>
  <c r="AL17" i="6"/>
  <c r="AL31" i="6"/>
  <c r="AL47" i="6"/>
  <c r="AP20" i="4"/>
  <c r="AP12" i="4"/>
  <c r="AP37" i="3"/>
  <c r="AP26" i="3"/>
  <c r="AO22" i="23"/>
  <c r="AO43" i="23"/>
  <c r="AO32" i="23"/>
  <c r="AO13" i="23"/>
  <c r="AO71" i="23"/>
  <c r="AO54" i="23"/>
  <c r="C23" i="23"/>
  <c r="C25" i="23"/>
  <c r="AN22" i="23"/>
  <c r="AN43" i="23"/>
  <c r="AN54" i="23"/>
  <c r="AN71" i="23"/>
  <c r="AN13" i="23"/>
  <c r="AN32" i="23"/>
  <c r="AK47" i="6"/>
  <c r="AK31" i="6"/>
  <c r="AK17" i="6"/>
  <c r="AO12" i="4"/>
  <c r="AO20" i="4"/>
  <c r="AL37" i="3"/>
  <c r="AL26" i="3"/>
  <c r="AJ47" i="6"/>
  <c r="AJ31" i="6"/>
  <c r="AJ17" i="6"/>
  <c r="AN12" i="4"/>
  <c r="AN20" i="4"/>
  <c r="AI26" i="3"/>
  <c r="AI37" i="3"/>
  <c r="AL13" i="23"/>
  <c r="AL43" i="23"/>
  <c r="AL71" i="23"/>
  <c r="AL54" i="23"/>
  <c r="AL32" i="23"/>
  <c r="AL22" i="23"/>
  <c r="AN47" i="6"/>
  <c r="AN31" i="6"/>
  <c r="AN17" i="6"/>
  <c r="AM12" i="4"/>
  <c r="AM20" i="4"/>
  <c r="AM26" i="3"/>
  <c r="AM37" i="3"/>
  <c r="C24" i="24"/>
  <c r="AM13" i="23"/>
  <c r="AM71" i="23"/>
  <c r="AM32" i="23"/>
  <c r="AM22" i="23"/>
  <c r="AM43" i="23"/>
  <c r="AM54" i="23"/>
  <c r="AK71" i="23"/>
  <c r="AK43" i="23"/>
  <c r="AK54" i="23"/>
  <c r="AK13" i="23"/>
  <c r="AK32" i="23"/>
  <c r="AK22" i="23"/>
  <c r="AH31" i="6"/>
  <c r="AH17" i="6"/>
  <c r="AH47" i="6"/>
  <c r="AK20" i="4"/>
  <c r="AK12" i="4"/>
  <c r="AH37" i="3"/>
  <c r="AH26" i="3"/>
  <c r="AO31" i="6"/>
  <c r="AO47" i="6"/>
  <c r="AO17" i="6"/>
  <c r="AQ20" i="4"/>
  <c r="AQ12" i="4"/>
  <c r="AK26" i="3"/>
  <c r="AK37" i="3"/>
  <c r="C17" i="24"/>
  <c r="AI47" i="6"/>
  <c r="AI31" i="6"/>
  <c r="AI17" i="6"/>
  <c r="AJ37" i="3"/>
  <c r="AJ26" i="3"/>
  <c r="N72" i="18"/>
  <c r="N48" i="34"/>
  <c r="AJ22" i="23"/>
  <c r="AJ71" i="23"/>
  <c r="AJ54" i="23"/>
  <c r="AJ13" i="23"/>
  <c r="AJ43" i="23"/>
  <c r="AJ32" i="23"/>
  <c r="AP22" i="23"/>
  <c r="AP43" i="23"/>
  <c r="AP54" i="23"/>
  <c r="AP71" i="23"/>
  <c r="AP13" i="23"/>
  <c r="AP32" i="23"/>
  <c r="C17" i="23"/>
  <c r="C24" i="23"/>
  <c r="C8" i="23"/>
  <c r="C8" i="24"/>
  <c r="N73" i="18"/>
  <c r="N49" i="34"/>
  <c r="AH71" i="23"/>
  <c r="AH54" i="23"/>
  <c r="AH32" i="23"/>
  <c r="AH13" i="23"/>
  <c r="AH22" i="23"/>
  <c r="AH43" i="23"/>
  <c r="AO121" i="1"/>
  <c r="AO35" i="35"/>
  <c r="AO20" i="19" s="1"/>
  <c r="AO72" i="23"/>
  <c r="AO19" i="19" s="1"/>
  <c r="AO18" i="19" s="1"/>
  <c r="AL12" i="4"/>
  <c r="AL20" i="4"/>
  <c r="AQ37" i="3"/>
  <c r="AQ26" i="3"/>
  <c r="AQ22" i="23"/>
  <c r="AQ43" i="23"/>
  <c r="AQ71" i="23"/>
  <c r="AQ32" i="23"/>
  <c r="AQ54" i="23"/>
  <c r="AQ13" i="23"/>
  <c r="AQ31" i="6"/>
  <c r="AQ17" i="6"/>
  <c r="AQ47" i="6"/>
  <c r="AJ20" i="4"/>
  <c r="AJ12" i="4"/>
  <c r="AO37" i="3"/>
  <c r="AO26" i="3"/>
  <c r="D32" i="24"/>
  <c r="C23" i="24"/>
  <c r="C25" i="24"/>
  <c r="N74" i="18"/>
  <c r="N50" i="34"/>
  <c r="AI71" i="23"/>
  <c r="AI54" i="23"/>
  <c r="AI32" i="23"/>
  <c r="AI43" i="23"/>
  <c r="AI22" i="23"/>
  <c r="AI13" i="23"/>
  <c r="AP31" i="6"/>
  <c r="AP17" i="6"/>
  <c r="AP47" i="6"/>
  <c r="AI12" i="4"/>
  <c r="AI20" i="4"/>
  <c r="AQ35" i="24"/>
  <c r="AQ22" i="19" s="1"/>
  <c r="L23" i="19"/>
  <c r="N235" i="1"/>
  <c r="N41" i="36"/>
  <c r="N239" i="1"/>
  <c r="N45" i="36"/>
  <c r="N240" i="1"/>
  <c r="N46" i="36"/>
  <c r="N236" i="1"/>
  <c r="N42" i="36"/>
  <c r="N238" i="1"/>
  <c r="N44" i="36"/>
  <c r="M47" i="36"/>
  <c r="M23" i="19" s="1"/>
  <c r="N237" i="1"/>
  <c r="N43" i="36"/>
  <c r="N91" i="1"/>
  <c r="O47" i="34" s="1"/>
  <c r="N71" i="18"/>
  <c r="N88" i="1"/>
  <c r="O44" i="34" s="1"/>
  <c r="N68" i="18"/>
  <c r="N90" i="1"/>
  <c r="O46" i="34" s="1"/>
  <c r="N70" i="18"/>
  <c r="N89" i="1"/>
  <c r="O45" i="34" s="1"/>
  <c r="N69" i="18"/>
  <c r="N59" i="1"/>
  <c r="N31" i="10"/>
  <c r="M33" i="10"/>
  <c r="M9" i="19" s="1"/>
  <c r="N58" i="1"/>
  <c r="N30" i="10"/>
  <c r="N60" i="1"/>
  <c r="N32" i="10"/>
  <c r="M50" i="10"/>
  <c r="M10" i="19" s="1"/>
  <c r="N93" i="1"/>
  <c r="N48" i="10"/>
  <c r="N94" i="1"/>
  <c r="N49" i="10"/>
  <c r="N92" i="1"/>
  <c r="N47" i="10"/>
  <c r="I43" i="23"/>
  <c r="I54" i="23"/>
  <c r="I32" i="23"/>
  <c r="M43" i="23"/>
  <c r="M32" i="23"/>
  <c r="M54" i="23"/>
  <c r="U43" i="23"/>
  <c r="U54" i="23"/>
  <c r="U32" i="23"/>
  <c r="Y43" i="23"/>
  <c r="Y54" i="23"/>
  <c r="Y32" i="23"/>
  <c r="AC43" i="23"/>
  <c r="AC32" i="23"/>
  <c r="AC54" i="23"/>
  <c r="F54" i="23"/>
  <c r="F32" i="23"/>
  <c r="F43" i="23"/>
  <c r="J54" i="23"/>
  <c r="J32" i="23"/>
  <c r="J43" i="23"/>
  <c r="N54" i="23"/>
  <c r="N43" i="23"/>
  <c r="N32" i="23"/>
  <c r="R54" i="23"/>
  <c r="R43" i="23"/>
  <c r="R32" i="23"/>
  <c r="V54" i="23"/>
  <c r="V32" i="23"/>
  <c r="V43" i="23"/>
  <c r="Z54" i="23"/>
  <c r="Z32" i="23"/>
  <c r="Z43" i="23"/>
  <c r="AD54" i="23"/>
  <c r="AD43" i="23"/>
  <c r="AD32" i="23"/>
  <c r="G43" i="23"/>
  <c r="G54" i="23"/>
  <c r="G32" i="23"/>
  <c r="K54" i="23"/>
  <c r="K32" i="23"/>
  <c r="K43" i="23"/>
  <c r="O54" i="23"/>
  <c r="O32" i="23"/>
  <c r="O43" i="23"/>
  <c r="S43" i="23"/>
  <c r="S54" i="23"/>
  <c r="S32" i="23"/>
  <c r="W43" i="23"/>
  <c r="W32" i="23"/>
  <c r="W54" i="23"/>
  <c r="AA54" i="23"/>
  <c r="AA32" i="23"/>
  <c r="AA43" i="23"/>
  <c r="AE54" i="23"/>
  <c r="AE43" i="23"/>
  <c r="AE32" i="23"/>
  <c r="H32" i="23"/>
  <c r="H43" i="23"/>
  <c r="H54" i="23"/>
  <c r="L32" i="23"/>
  <c r="L43" i="23"/>
  <c r="L54" i="23"/>
  <c r="P32" i="23"/>
  <c r="P54" i="23"/>
  <c r="P43" i="23"/>
  <c r="T54" i="23"/>
  <c r="T32" i="23"/>
  <c r="T43" i="23"/>
  <c r="X32" i="23"/>
  <c r="X43" i="23"/>
  <c r="X54" i="23"/>
  <c r="AB43" i="23"/>
  <c r="AB32" i="23"/>
  <c r="AB54" i="23"/>
  <c r="AF32" i="23"/>
  <c r="AF54" i="23"/>
  <c r="AF43" i="23"/>
  <c r="E43" i="23"/>
  <c r="E32" i="23"/>
  <c r="E54" i="23"/>
  <c r="Q43" i="23"/>
  <c r="Q32" i="23"/>
  <c r="Q54" i="23"/>
  <c r="AG43" i="23"/>
  <c r="AG32" i="23"/>
  <c r="AG54" i="23"/>
  <c r="E27" i="23"/>
  <c r="E66" i="23" s="1"/>
  <c r="I27" i="23"/>
  <c r="I66" i="23" s="1"/>
  <c r="M27" i="23"/>
  <c r="Q27" i="23"/>
  <c r="Q66" i="23" s="1"/>
  <c r="U27" i="23"/>
  <c r="U66" i="23" s="1"/>
  <c r="Y27" i="23"/>
  <c r="Y66" i="23" s="1"/>
  <c r="AC27" i="23"/>
  <c r="AC66" i="23" s="1"/>
  <c r="AG27" i="23"/>
  <c r="F27" i="23"/>
  <c r="F66" i="23" s="1"/>
  <c r="J27" i="23"/>
  <c r="J66" i="23" s="1"/>
  <c r="N27" i="23"/>
  <c r="N66" i="23" s="1"/>
  <c r="R27" i="23"/>
  <c r="V27" i="23"/>
  <c r="V66" i="23" s="1"/>
  <c r="Z27" i="23"/>
  <c r="Z66" i="23" s="1"/>
  <c r="AD27" i="23"/>
  <c r="AD66" i="23" s="1"/>
  <c r="G27" i="23"/>
  <c r="G66" i="23" s="1"/>
  <c r="K27" i="23"/>
  <c r="K66" i="23" s="1"/>
  <c r="O27" i="23"/>
  <c r="O66" i="23" s="1"/>
  <c r="S27" i="23"/>
  <c r="S66" i="23" s="1"/>
  <c r="W27" i="23"/>
  <c r="AA27" i="23"/>
  <c r="AA66" i="23" s="1"/>
  <c r="AE27" i="23"/>
  <c r="AE66" i="23" s="1"/>
  <c r="H27" i="23"/>
  <c r="L27" i="23"/>
  <c r="L66" i="23" s="1"/>
  <c r="P27" i="23"/>
  <c r="P66" i="23" s="1"/>
  <c r="T27" i="23"/>
  <c r="T66" i="23" s="1"/>
  <c r="X27" i="23"/>
  <c r="X66" i="23" s="1"/>
  <c r="AB27" i="23"/>
  <c r="AF27" i="23"/>
  <c r="AF66" i="23" s="1"/>
  <c r="D27" i="23"/>
  <c r="E12" i="18"/>
  <c r="F12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R12" i="18" s="1"/>
  <c r="S12" i="18" s="1"/>
  <c r="T12" i="18" s="1"/>
  <c r="U12" i="18" s="1"/>
  <c r="V12" i="18" s="1"/>
  <c r="W12" i="18" s="1"/>
  <c r="X12" i="18" s="1"/>
  <c r="Y12" i="18" s="1"/>
  <c r="Z12" i="18" s="1"/>
  <c r="AA12" i="18" s="1"/>
  <c r="AB12" i="18" s="1"/>
  <c r="AC12" i="18" s="1"/>
  <c r="AD12" i="18" s="1"/>
  <c r="AE12" i="18" s="1"/>
  <c r="AF12" i="18" s="1"/>
  <c r="AG12" i="18" s="1"/>
  <c r="AH12" i="18" s="1"/>
  <c r="AI12" i="18" s="1"/>
  <c r="AJ12" i="18" s="1"/>
  <c r="AK12" i="18" s="1"/>
  <c r="AL12" i="18" s="1"/>
  <c r="AM12" i="18" s="1"/>
  <c r="AN12" i="18" s="1"/>
  <c r="AO12" i="18" s="1"/>
  <c r="AP12" i="18" s="1"/>
  <c r="AQ12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AG20" i="18" s="1"/>
  <c r="AH20" i="18" s="1"/>
  <c r="AI20" i="18" s="1"/>
  <c r="AJ20" i="18" s="1"/>
  <c r="AK20" i="18" s="1"/>
  <c r="AL20" i="18" s="1"/>
  <c r="AM20" i="18" s="1"/>
  <c r="AN20" i="18" s="1"/>
  <c r="AO20" i="18" s="1"/>
  <c r="AP20" i="18" s="1"/>
  <c r="AQ20" i="18" s="1"/>
  <c r="H22" i="23"/>
  <c r="H71" i="23"/>
  <c r="H13" i="23"/>
  <c r="L13" i="23"/>
  <c r="L71" i="23"/>
  <c r="L22" i="23"/>
  <c r="P71" i="23"/>
  <c r="P22" i="23"/>
  <c r="P13" i="23"/>
  <c r="T13" i="23"/>
  <c r="T71" i="23"/>
  <c r="T22" i="23"/>
  <c r="X22" i="23"/>
  <c r="X71" i="23"/>
  <c r="X13" i="23"/>
  <c r="AB22" i="23"/>
  <c r="AB13" i="23"/>
  <c r="AB71" i="23"/>
  <c r="AF71" i="23"/>
  <c r="AF22" i="23"/>
  <c r="AF13" i="23"/>
  <c r="E71" i="23"/>
  <c r="E13" i="23"/>
  <c r="E22" i="23"/>
  <c r="I71" i="23"/>
  <c r="I13" i="23"/>
  <c r="I22" i="23"/>
  <c r="M71" i="23"/>
  <c r="M13" i="23"/>
  <c r="M22" i="23"/>
  <c r="Q71" i="23"/>
  <c r="Q13" i="23"/>
  <c r="Q22" i="23"/>
  <c r="U71" i="23"/>
  <c r="U13" i="23"/>
  <c r="U22" i="23"/>
  <c r="Y71" i="23"/>
  <c r="Y13" i="23"/>
  <c r="Y22" i="23"/>
  <c r="AC71" i="23"/>
  <c r="AC13" i="23"/>
  <c r="AC22" i="23"/>
  <c r="AG71" i="23"/>
  <c r="AG13" i="23"/>
  <c r="AG22" i="23"/>
  <c r="F71" i="23"/>
  <c r="F22" i="23"/>
  <c r="F13" i="23"/>
  <c r="J13" i="23"/>
  <c r="J71" i="23"/>
  <c r="J22" i="23"/>
  <c r="N22" i="23"/>
  <c r="N71" i="23"/>
  <c r="N13" i="23"/>
  <c r="R22" i="23"/>
  <c r="R13" i="23"/>
  <c r="R71" i="23"/>
  <c r="V71" i="23"/>
  <c r="V22" i="23"/>
  <c r="V13" i="23"/>
  <c r="Z13" i="23"/>
  <c r="Z71" i="23"/>
  <c r="Z22" i="23"/>
  <c r="AD71" i="23"/>
  <c r="AD22" i="23"/>
  <c r="AD13" i="23"/>
  <c r="E54" i="18"/>
  <c r="F4" i="18"/>
  <c r="E41" i="18"/>
  <c r="E67" i="18"/>
  <c r="G22" i="23"/>
  <c r="G13" i="23"/>
  <c r="G71" i="23"/>
  <c r="K22" i="23"/>
  <c r="K71" i="23"/>
  <c r="K13" i="23"/>
  <c r="O22" i="23"/>
  <c r="O13" i="23"/>
  <c r="O71" i="23"/>
  <c r="S22" i="23"/>
  <c r="S13" i="23"/>
  <c r="S71" i="23"/>
  <c r="W22" i="23"/>
  <c r="W71" i="23"/>
  <c r="W13" i="23"/>
  <c r="AA22" i="23"/>
  <c r="AA71" i="23"/>
  <c r="AA13" i="23"/>
  <c r="AE22" i="23"/>
  <c r="AE13" i="23"/>
  <c r="AE71" i="23"/>
  <c r="E22" i="24"/>
  <c r="F4" i="24"/>
  <c r="E31" i="24"/>
  <c r="E13" i="24"/>
  <c r="D26" i="24"/>
  <c r="AF26" i="24"/>
  <c r="M26" i="24"/>
  <c r="L26" i="24"/>
  <c r="P26" i="24"/>
  <c r="AB26" i="24"/>
  <c r="K26" i="24"/>
  <c r="S26" i="24"/>
  <c r="Y26" i="24"/>
  <c r="E26" i="24"/>
  <c r="T26" i="24"/>
  <c r="AA26" i="24"/>
  <c r="Q26" i="24"/>
  <c r="AG26" i="24"/>
  <c r="G26" i="24"/>
  <c r="W26" i="24"/>
  <c r="H26" i="24"/>
  <c r="O26" i="24"/>
  <c r="U26" i="24"/>
  <c r="AC26" i="24"/>
  <c r="I26" i="24"/>
  <c r="X26" i="24"/>
  <c r="AE26" i="24"/>
  <c r="F26" i="24"/>
  <c r="J26" i="24"/>
  <c r="N26" i="24"/>
  <c r="R26" i="24"/>
  <c r="V26" i="24"/>
  <c r="Z26" i="24"/>
  <c r="AD26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T26" i="23"/>
  <c r="H26" i="23"/>
  <c r="P26" i="23"/>
  <c r="X26" i="23"/>
  <c r="AF26" i="23"/>
  <c r="AB26" i="23"/>
  <c r="D26" i="23"/>
  <c r="N26" i="23"/>
  <c r="AD26" i="23"/>
  <c r="G26" i="23"/>
  <c r="K26" i="23"/>
  <c r="O26" i="23"/>
  <c r="S26" i="23"/>
  <c r="W26" i="23"/>
  <c r="AA26" i="23"/>
  <c r="AE26" i="23"/>
  <c r="D75" i="18"/>
  <c r="N51" i="34" l="1"/>
  <c r="N17" i="19" s="1"/>
  <c r="D16" i="19"/>
  <c r="O72" i="18"/>
  <c r="O48" i="34"/>
  <c r="D66" i="23"/>
  <c r="C27" i="23"/>
  <c r="O74" i="18"/>
  <c r="O50" i="34"/>
  <c r="O51" i="34" s="1"/>
  <c r="O17" i="19" s="1"/>
  <c r="AP121" i="1"/>
  <c r="AP72" i="23"/>
  <c r="AP19" i="19" s="1"/>
  <c r="AP18" i="19" s="1"/>
  <c r="AP35" i="35"/>
  <c r="AP20" i="19" s="1"/>
  <c r="C26" i="24"/>
  <c r="O73" i="18"/>
  <c r="O49" i="34"/>
  <c r="C26" i="23"/>
  <c r="O238" i="1"/>
  <c r="O44" i="36"/>
  <c r="O236" i="1"/>
  <c r="O42" i="36"/>
  <c r="D15" i="19"/>
  <c r="O240" i="1"/>
  <c r="O46" i="36"/>
  <c r="O239" i="1"/>
  <c r="O45" i="36"/>
  <c r="N47" i="36"/>
  <c r="N23" i="19" s="1"/>
  <c r="O235" i="1"/>
  <c r="O41" i="36"/>
  <c r="O237" i="1"/>
  <c r="O43" i="36"/>
  <c r="O89" i="1"/>
  <c r="P45" i="34" s="1"/>
  <c r="O69" i="18"/>
  <c r="O90" i="1"/>
  <c r="P46" i="34" s="1"/>
  <c r="O70" i="18"/>
  <c r="O88" i="1"/>
  <c r="P44" i="34" s="1"/>
  <c r="O68" i="18"/>
  <c r="O91" i="1"/>
  <c r="P47" i="34" s="1"/>
  <c r="O71" i="18"/>
  <c r="O60" i="1"/>
  <c r="O32" i="10"/>
  <c r="N33" i="10"/>
  <c r="N9" i="19" s="1"/>
  <c r="O58" i="1"/>
  <c r="O30" i="10"/>
  <c r="O59" i="1"/>
  <c r="O31" i="10"/>
  <c r="N50" i="10"/>
  <c r="N10" i="19" s="1"/>
  <c r="O92" i="1"/>
  <c r="O47" i="10"/>
  <c r="O94" i="1"/>
  <c r="O49" i="10"/>
  <c r="O93" i="1"/>
  <c r="O48" i="10"/>
  <c r="AB66" i="23"/>
  <c r="AB72" i="23" s="1"/>
  <c r="AB19" i="19" s="1"/>
  <c r="AB18" i="19" s="1"/>
  <c r="W66" i="23"/>
  <c r="W72" i="23" s="1"/>
  <c r="W19" i="19" s="1"/>
  <c r="W18" i="19" s="1"/>
  <c r="R66" i="23"/>
  <c r="R72" i="23" s="1"/>
  <c r="R19" i="19" s="1"/>
  <c r="R18" i="19" s="1"/>
  <c r="AG66" i="23"/>
  <c r="AG72" i="23" s="1"/>
  <c r="AG19" i="19" s="1"/>
  <c r="AG18" i="19" s="1"/>
  <c r="H66" i="23"/>
  <c r="H72" i="23" s="1"/>
  <c r="H19" i="19" s="1"/>
  <c r="H18" i="19" s="1"/>
  <c r="M66" i="23"/>
  <c r="M72" i="23" s="1"/>
  <c r="M19" i="19" s="1"/>
  <c r="M18" i="19" s="1"/>
  <c r="F22" i="24"/>
  <c r="F13" i="24"/>
  <c r="G4" i="24"/>
  <c r="F31" i="24"/>
  <c r="F67" i="18"/>
  <c r="G4" i="18"/>
  <c r="F54" i="18"/>
  <c r="F41" i="18"/>
  <c r="AQ121" i="1" l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AQ35" i="35"/>
  <c r="AQ72" i="23"/>
  <c r="AQ19" i="19" s="1"/>
  <c r="P73" i="18"/>
  <c r="P49" i="34"/>
  <c r="C66" i="23"/>
  <c r="P74" i="18"/>
  <c r="P50" i="34"/>
  <c r="P72" i="18"/>
  <c r="P48" i="34"/>
  <c r="P51" i="34" s="1"/>
  <c r="P17" i="19" s="1"/>
  <c r="P239" i="1"/>
  <c r="P45" i="36"/>
  <c r="P240" i="1"/>
  <c r="P46" i="36"/>
  <c r="P236" i="1"/>
  <c r="P42" i="36"/>
  <c r="P237" i="1"/>
  <c r="P43" i="36"/>
  <c r="P235" i="1"/>
  <c r="P41" i="36"/>
  <c r="O47" i="36"/>
  <c r="O23" i="19" s="1"/>
  <c r="P238" i="1"/>
  <c r="P44" i="36"/>
  <c r="P88" i="1"/>
  <c r="Q44" i="34" s="1"/>
  <c r="P68" i="18"/>
  <c r="P91" i="1"/>
  <c r="Q47" i="34" s="1"/>
  <c r="P71" i="18"/>
  <c r="P90" i="1"/>
  <c r="Q46" i="34" s="1"/>
  <c r="P70" i="18"/>
  <c r="P89" i="1"/>
  <c r="Q45" i="34" s="1"/>
  <c r="P69" i="18"/>
  <c r="P59" i="1"/>
  <c r="P31" i="10"/>
  <c r="O33" i="10"/>
  <c r="O9" i="19" s="1"/>
  <c r="P58" i="1"/>
  <c r="P30" i="10"/>
  <c r="P60" i="1"/>
  <c r="P32" i="10"/>
  <c r="P93" i="1"/>
  <c r="P48" i="10"/>
  <c r="P92" i="1"/>
  <c r="P47" i="10"/>
  <c r="P94" i="1"/>
  <c r="P49" i="10"/>
  <c r="O50" i="10"/>
  <c r="O10" i="19" s="1"/>
  <c r="H4" i="24"/>
  <c r="G31" i="24"/>
  <c r="G13" i="24"/>
  <c r="G22" i="24"/>
  <c r="H4" i="18"/>
  <c r="G67" i="18"/>
  <c r="G41" i="18"/>
  <c r="G54" i="18"/>
  <c r="D7" i="10"/>
  <c r="Q74" i="18" l="1"/>
  <c r="Q50" i="34"/>
  <c r="Q72" i="18"/>
  <c r="Q48" i="34"/>
  <c r="AQ20" i="19"/>
  <c r="C20" i="19" s="1"/>
  <c r="C35" i="35"/>
  <c r="Q73" i="18"/>
  <c r="Q49" i="34"/>
  <c r="P47" i="36"/>
  <c r="P23" i="19" s="1"/>
  <c r="Q235" i="1"/>
  <c r="Q41" i="36"/>
  <c r="Q236" i="1"/>
  <c r="Q42" i="36"/>
  <c r="Q237" i="1"/>
  <c r="Q43" i="36"/>
  <c r="Q240" i="1"/>
  <c r="Q46" i="36"/>
  <c r="Q238" i="1"/>
  <c r="Q44" i="36"/>
  <c r="Q239" i="1"/>
  <c r="Q45" i="36"/>
  <c r="Q90" i="1"/>
  <c r="R46" i="34" s="1"/>
  <c r="Q70" i="18"/>
  <c r="Q89" i="1"/>
  <c r="R45" i="34" s="1"/>
  <c r="Q69" i="18"/>
  <c r="Q91" i="1"/>
  <c r="R47" i="34" s="1"/>
  <c r="Q71" i="18"/>
  <c r="Q88" i="1"/>
  <c r="R44" i="34" s="1"/>
  <c r="Q68" i="18"/>
  <c r="Q58" i="1"/>
  <c r="Q30" i="10"/>
  <c r="Q60" i="1"/>
  <c r="Q32" i="10"/>
  <c r="P33" i="10"/>
  <c r="P9" i="19" s="1"/>
  <c r="Q59" i="1"/>
  <c r="Q31" i="10"/>
  <c r="Q94" i="1"/>
  <c r="Q49" i="10"/>
  <c r="P50" i="10"/>
  <c r="P10" i="19" s="1"/>
  <c r="Q92" i="1"/>
  <c r="Q47" i="10"/>
  <c r="Q93" i="1"/>
  <c r="Q48" i="10"/>
  <c r="D8" i="10"/>
  <c r="D10" i="10"/>
  <c r="D9" i="10"/>
  <c r="I4" i="18"/>
  <c r="H54" i="18"/>
  <c r="H41" i="18"/>
  <c r="H67" i="18"/>
  <c r="I4" i="24"/>
  <c r="H13" i="24"/>
  <c r="H22" i="24"/>
  <c r="H31" i="24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C26" i="7"/>
  <c r="H32" i="2"/>
  <c r="H33" i="2" s="1"/>
  <c r="H5" i="19" s="1"/>
  <c r="H12" i="2"/>
  <c r="H5" i="6" s="1"/>
  <c r="H51" i="6" s="1"/>
  <c r="Q51" i="34" l="1"/>
  <c r="Q17" i="19" s="1"/>
  <c r="R73" i="18"/>
  <c r="R49" i="34"/>
  <c r="AQ18" i="19"/>
  <c r="C37" i="6"/>
  <c r="R72" i="18"/>
  <c r="R48" i="34"/>
  <c r="R51" i="34" s="1"/>
  <c r="R17" i="19" s="1"/>
  <c r="R74" i="18"/>
  <c r="R50" i="34"/>
  <c r="C53" i="6"/>
  <c r="D14" i="10"/>
  <c r="D15" i="10"/>
  <c r="D13" i="10"/>
  <c r="R238" i="1"/>
  <c r="R44" i="36"/>
  <c r="R239" i="1"/>
  <c r="R45" i="36"/>
  <c r="R240" i="1"/>
  <c r="R46" i="36"/>
  <c r="R237" i="1"/>
  <c r="R43" i="36"/>
  <c r="R236" i="1"/>
  <c r="R42" i="36"/>
  <c r="Q47" i="36"/>
  <c r="Q23" i="19" s="1"/>
  <c r="R235" i="1"/>
  <c r="R41" i="36"/>
  <c r="R88" i="1"/>
  <c r="S44" i="34" s="1"/>
  <c r="R68" i="18"/>
  <c r="R91" i="1"/>
  <c r="S47" i="34" s="1"/>
  <c r="R71" i="18"/>
  <c r="R89" i="1"/>
  <c r="S45" i="34" s="1"/>
  <c r="R69" i="18"/>
  <c r="R90" i="1"/>
  <c r="S46" i="34" s="1"/>
  <c r="R70" i="18"/>
  <c r="R59" i="1"/>
  <c r="R31" i="10"/>
  <c r="R60" i="1"/>
  <c r="R32" i="10"/>
  <c r="Q33" i="10"/>
  <c r="Q9" i="19" s="1"/>
  <c r="R58" i="1"/>
  <c r="R30" i="10"/>
  <c r="R93" i="1"/>
  <c r="R48" i="10"/>
  <c r="Q50" i="10"/>
  <c r="Q10" i="19" s="1"/>
  <c r="R92" i="1"/>
  <c r="R47" i="10"/>
  <c r="R94" i="1"/>
  <c r="R49" i="10"/>
  <c r="H15" i="2"/>
  <c r="H17" i="2" s="1"/>
  <c r="J4" i="24"/>
  <c r="I22" i="24"/>
  <c r="I31" i="24"/>
  <c r="I13" i="24"/>
  <c r="J4" i="18"/>
  <c r="I54" i="18"/>
  <c r="I67" i="18"/>
  <c r="I41" i="18"/>
  <c r="S73" i="18" l="1"/>
  <c r="S49" i="34"/>
  <c r="S51" i="34" s="1"/>
  <c r="S17" i="19" s="1"/>
  <c r="S72" i="18"/>
  <c r="S48" i="34"/>
  <c r="S74" i="18"/>
  <c r="S50" i="34"/>
  <c r="S237" i="1"/>
  <c r="S43" i="36"/>
  <c r="S240" i="1"/>
  <c r="S46" i="36"/>
  <c r="S239" i="1"/>
  <c r="S45" i="36"/>
  <c r="R47" i="36"/>
  <c r="R23" i="19" s="1"/>
  <c r="S236" i="1"/>
  <c r="S42" i="36"/>
  <c r="S235" i="1"/>
  <c r="S41" i="36"/>
  <c r="S238" i="1"/>
  <c r="S44" i="36"/>
  <c r="S89" i="1"/>
  <c r="T45" i="34" s="1"/>
  <c r="S69" i="18"/>
  <c r="S91" i="1"/>
  <c r="T47" i="34" s="1"/>
  <c r="S71" i="18"/>
  <c r="S90" i="1"/>
  <c r="T46" i="34" s="1"/>
  <c r="S70" i="18"/>
  <c r="S88" i="1"/>
  <c r="T44" i="34" s="1"/>
  <c r="S68" i="18"/>
  <c r="R33" i="10"/>
  <c r="R9" i="19" s="1"/>
  <c r="S58" i="1"/>
  <c r="S30" i="10"/>
  <c r="S60" i="1"/>
  <c r="S32" i="10"/>
  <c r="S59" i="1"/>
  <c r="S31" i="10"/>
  <c r="R50" i="10"/>
  <c r="R10" i="19" s="1"/>
  <c r="S94" i="1"/>
  <c r="S49" i="10"/>
  <c r="S92" i="1"/>
  <c r="S47" i="10"/>
  <c r="S93" i="1"/>
  <c r="S48" i="10"/>
  <c r="H35" i="6"/>
  <c r="H20" i="2"/>
  <c r="H25" i="7"/>
  <c r="K4" i="18"/>
  <c r="J41" i="18"/>
  <c r="J67" i="18"/>
  <c r="J54" i="18"/>
  <c r="K4" i="24"/>
  <c r="J31" i="24"/>
  <c r="J22" i="24"/>
  <c r="J13" i="24"/>
  <c r="H32" i="6" l="1"/>
  <c r="H48" i="6"/>
  <c r="T72" i="18"/>
  <c r="T48" i="34"/>
  <c r="T51" i="34" s="1"/>
  <c r="T17" i="19" s="1"/>
  <c r="T74" i="18"/>
  <c r="T50" i="34"/>
  <c r="T73" i="18"/>
  <c r="T49" i="34"/>
  <c r="S47" i="36"/>
  <c r="S23" i="19" s="1"/>
  <c r="T238" i="1"/>
  <c r="T44" i="36"/>
  <c r="T235" i="1"/>
  <c r="T41" i="36"/>
  <c r="T239" i="1"/>
  <c r="T45" i="36"/>
  <c r="T240" i="1"/>
  <c r="T46" i="36"/>
  <c r="T236" i="1"/>
  <c r="T42" i="36"/>
  <c r="T237" i="1"/>
  <c r="T43" i="36"/>
  <c r="T90" i="1"/>
  <c r="U46" i="34" s="1"/>
  <c r="T70" i="18"/>
  <c r="T88" i="1"/>
  <c r="U44" i="34" s="1"/>
  <c r="T68" i="18"/>
  <c r="T91" i="1"/>
  <c r="U47" i="34" s="1"/>
  <c r="T71" i="18"/>
  <c r="T89" i="1"/>
  <c r="U45" i="34" s="1"/>
  <c r="T69" i="18"/>
  <c r="S33" i="10"/>
  <c r="S9" i="19" s="1"/>
  <c r="T59" i="1"/>
  <c r="T31" i="10"/>
  <c r="T60" i="1"/>
  <c r="T32" i="10"/>
  <c r="T58" i="1"/>
  <c r="T30" i="10"/>
  <c r="T92" i="1"/>
  <c r="T47" i="10"/>
  <c r="T93" i="1"/>
  <c r="T48" i="10"/>
  <c r="S50" i="10"/>
  <c r="S10" i="19" s="1"/>
  <c r="T94" i="1"/>
  <c r="T49" i="10"/>
  <c r="L4" i="24"/>
  <c r="K31" i="24"/>
  <c r="K13" i="24"/>
  <c r="K22" i="24"/>
  <c r="L4" i="18"/>
  <c r="K67" i="18"/>
  <c r="K41" i="18"/>
  <c r="K54" i="18"/>
  <c r="U74" i="18" l="1"/>
  <c r="U50" i="34"/>
  <c r="U73" i="18"/>
  <c r="U49" i="34"/>
  <c r="U72" i="18"/>
  <c r="U48" i="34"/>
  <c r="U51" i="34"/>
  <c r="U17" i="19" s="1"/>
  <c r="U237" i="1"/>
  <c r="U43" i="36"/>
  <c r="U240" i="1"/>
  <c r="U46" i="36"/>
  <c r="U239" i="1"/>
  <c r="U45" i="36"/>
  <c r="T47" i="36"/>
  <c r="T23" i="19" s="1"/>
  <c r="U235" i="1"/>
  <c r="U41" i="36"/>
  <c r="U236" i="1"/>
  <c r="U42" i="36"/>
  <c r="U238" i="1"/>
  <c r="U44" i="36"/>
  <c r="U91" i="1"/>
  <c r="V47" i="34" s="1"/>
  <c r="U71" i="18"/>
  <c r="U89" i="1"/>
  <c r="V45" i="34" s="1"/>
  <c r="U69" i="18"/>
  <c r="T33" i="10"/>
  <c r="T9" i="19" s="1"/>
  <c r="U88" i="1"/>
  <c r="V44" i="34" s="1"/>
  <c r="U68" i="18"/>
  <c r="U90" i="1"/>
  <c r="V46" i="34" s="1"/>
  <c r="U70" i="18"/>
  <c r="U58" i="1"/>
  <c r="U30" i="10"/>
  <c r="U59" i="1"/>
  <c r="U31" i="10"/>
  <c r="U60" i="1"/>
  <c r="U32" i="10"/>
  <c r="U94" i="1"/>
  <c r="U49" i="10"/>
  <c r="T50" i="10"/>
  <c r="T10" i="19" s="1"/>
  <c r="U93" i="1"/>
  <c r="U48" i="10"/>
  <c r="U92" i="1"/>
  <c r="U47" i="10"/>
  <c r="M4" i="18"/>
  <c r="L67" i="18"/>
  <c r="L54" i="18"/>
  <c r="L41" i="18"/>
  <c r="M4" i="24"/>
  <c r="L31" i="24"/>
  <c r="L22" i="24"/>
  <c r="L13" i="24"/>
  <c r="V74" i="18" l="1"/>
  <c r="V50" i="34"/>
  <c r="V72" i="18"/>
  <c r="V48" i="34"/>
  <c r="V73" i="18"/>
  <c r="V49" i="34"/>
  <c r="V51" i="34"/>
  <c r="V17" i="19" s="1"/>
  <c r="V238" i="1"/>
  <c r="V44" i="36"/>
  <c r="V235" i="1"/>
  <c r="V41" i="36"/>
  <c r="V236" i="1"/>
  <c r="V42" i="36"/>
  <c r="V239" i="1"/>
  <c r="V45" i="36"/>
  <c r="U47" i="36"/>
  <c r="U23" i="19" s="1"/>
  <c r="V240" i="1"/>
  <c r="V46" i="36"/>
  <c r="V237" i="1"/>
  <c r="V43" i="36"/>
  <c r="V88" i="1"/>
  <c r="W44" i="34" s="1"/>
  <c r="V68" i="18"/>
  <c r="V89" i="1"/>
  <c r="W45" i="34" s="1"/>
  <c r="V69" i="18"/>
  <c r="V90" i="1"/>
  <c r="W46" i="34" s="1"/>
  <c r="V70" i="18"/>
  <c r="V91" i="1"/>
  <c r="W47" i="34" s="1"/>
  <c r="V71" i="18"/>
  <c r="V60" i="1"/>
  <c r="V32" i="10"/>
  <c r="V59" i="1"/>
  <c r="V31" i="10"/>
  <c r="U33" i="10"/>
  <c r="U9" i="19" s="1"/>
  <c r="U50" i="10"/>
  <c r="U10" i="19" s="1"/>
  <c r="V58" i="1"/>
  <c r="V30" i="10"/>
  <c r="V92" i="1"/>
  <c r="V47" i="10"/>
  <c r="V93" i="1"/>
  <c r="V48" i="10"/>
  <c r="V94" i="1"/>
  <c r="V49" i="10"/>
  <c r="N4" i="24"/>
  <c r="M22" i="24"/>
  <c r="M13" i="24"/>
  <c r="M31" i="24"/>
  <c r="N4" i="18"/>
  <c r="M54" i="18"/>
  <c r="M41" i="18"/>
  <c r="M67" i="18"/>
  <c r="W74" i="18" l="1"/>
  <c r="W50" i="34"/>
  <c r="W73" i="18"/>
  <c r="W49" i="34"/>
  <c r="W72" i="18"/>
  <c r="W48" i="34"/>
  <c r="W51" i="34" s="1"/>
  <c r="W17" i="19" s="1"/>
  <c r="W237" i="1"/>
  <c r="W43" i="36"/>
  <c r="W239" i="1"/>
  <c r="W45" i="36"/>
  <c r="V47" i="36"/>
  <c r="V23" i="19" s="1"/>
  <c r="W240" i="1"/>
  <c r="W46" i="36"/>
  <c r="W235" i="1"/>
  <c r="W41" i="36"/>
  <c r="W236" i="1"/>
  <c r="W42" i="36"/>
  <c r="W238" i="1"/>
  <c r="W44" i="36"/>
  <c r="W91" i="1"/>
  <c r="X47" i="34" s="1"/>
  <c r="W71" i="18"/>
  <c r="W89" i="1"/>
  <c r="X45" i="34" s="1"/>
  <c r="W69" i="18"/>
  <c r="V33" i="10"/>
  <c r="V9" i="19" s="1"/>
  <c r="W90" i="1"/>
  <c r="X46" i="34" s="1"/>
  <c r="W70" i="18"/>
  <c r="W88" i="1"/>
  <c r="X44" i="34" s="1"/>
  <c r="W68" i="18"/>
  <c r="W58" i="1"/>
  <c r="W30" i="10"/>
  <c r="W59" i="1"/>
  <c r="W31" i="10"/>
  <c r="W60" i="1"/>
  <c r="W32" i="10"/>
  <c r="W94" i="1"/>
  <c r="W49" i="10"/>
  <c r="W93" i="1"/>
  <c r="W48" i="10"/>
  <c r="V50" i="10"/>
  <c r="V10" i="19" s="1"/>
  <c r="W92" i="1"/>
  <c r="W47" i="10"/>
  <c r="O4" i="18"/>
  <c r="N54" i="18"/>
  <c r="N41" i="18"/>
  <c r="N67" i="18"/>
  <c r="O4" i="24"/>
  <c r="N31" i="24"/>
  <c r="N13" i="24"/>
  <c r="N22" i="24"/>
  <c r="E32" i="2"/>
  <c r="E33" i="2" s="1"/>
  <c r="E5" i="19" s="1"/>
  <c r="F32" i="2"/>
  <c r="F33" i="2" s="1"/>
  <c r="F5" i="19" s="1"/>
  <c r="G32" i="2"/>
  <c r="G33" i="2" s="1"/>
  <c r="G5" i="19" s="1"/>
  <c r="I32" i="2"/>
  <c r="I33" i="2" s="1"/>
  <c r="I5" i="19" s="1"/>
  <c r="J32" i="2"/>
  <c r="J33" i="2" s="1"/>
  <c r="D32" i="2"/>
  <c r="X72" i="18" l="1"/>
  <c r="X48" i="34"/>
  <c r="X74" i="18"/>
  <c r="X50" i="34"/>
  <c r="X73" i="18"/>
  <c r="X49" i="34"/>
  <c r="X51" i="34" s="1"/>
  <c r="X17" i="19" s="1"/>
  <c r="W47" i="36"/>
  <c r="W23" i="19" s="1"/>
  <c r="X240" i="1"/>
  <c r="X46" i="36"/>
  <c r="X236" i="1"/>
  <c r="X42" i="36"/>
  <c r="X235" i="1"/>
  <c r="X41" i="36"/>
  <c r="X239" i="1"/>
  <c r="X45" i="36"/>
  <c r="X238" i="1"/>
  <c r="X44" i="36"/>
  <c r="X237" i="1"/>
  <c r="X43" i="36"/>
  <c r="C32" i="2"/>
  <c r="X90" i="1"/>
  <c r="Y46" i="34" s="1"/>
  <c r="X70" i="18"/>
  <c r="X88" i="1"/>
  <c r="Y44" i="34" s="1"/>
  <c r="X68" i="18"/>
  <c r="X89" i="1"/>
  <c r="Y45" i="34" s="1"/>
  <c r="X69" i="18"/>
  <c r="X91" i="1"/>
  <c r="Y47" i="34" s="1"/>
  <c r="X71" i="18"/>
  <c r="X60" i="1"/>
  <c r="X32" i="10"/>
  <c r="X59" i="1"/>
  <c r="X31" i="10"/>
  <c r="W33" i="10"/>
  <c r="W9" i="19" s="1"/>
  <c r="W50" i="10"/>
  <c r="W10" i="19" s="1"/>
  <c r="X58" i="1"/>
  <c r="X30" i="10"/>
  <c r="X92" i="1"/>
  <c r="X47" i="10"/>
  <c r="X93" i="1"/>
  <c r="X48" i="10"/>
  <c r="X94" i="1"/>
  <c r="X49" i="10"/>
  <c r="C26" i="2"/>
  <c r="D33" i="2"/>
  <c r="C33" i="2" s="1"/>
  <c r="P4" i="24"/>
  <c r="O31" i="24"/>
  <c r="O13" i="24"/>
  <c r="O22" i="24"/>
  <c r="P4" i="18"/>
  <c r="O67" i="18"/>
  <c r="O41" i="18"/>
  <c r="O54" i="18"/>
  <c r="C29" i="2"/>
  <c r="Y74" i="18" l="1"/>
  <c r="Y50" i="34"/>
  <c r="Y73" i="18"/>
  <c r="Y49" i="34"/>
  <c r="Y72" i="18"/>
  <c r="Y48" i="34"/>
  <c r="Y51" i="34" s="1"/>
  <c r="Y17" i="19" s="1"/>
  <c r="X47" i="36"/>
  <c r="X23" i="19" s="1"/>
  <c r="Y236" i="1"/>
  <c r="Y42" i="36"/>
  <c r="Y239" i="1"/>
  <c r="Y45" i="36"/>
  <c r="Y237" i="1"/>
  <c r="Y43" i="36"/>
  <c r="Y240" i="1"/>
  <c r="Y46" i="36"/>
  <c r="Y238" i="1"/>
  <c r="Y44" i="36"/>
  <c r="Y235" i="1"/>
  <c r="Y41" i="36"/>
  <c r="Y91" i="1"/>
  <c r="Z47" i="34" s="1"/>
  <c r="Y71" i="18"/>
  <c r="Y88" i="1"/>
  <c r="Z44" i="34" s="1"/>
  <c r="Y68" i="18"/>
  <c r="Y89" i="1"/>
  <c r="Z45" i="34" s="1"/>
  <c r="Y69" i="18"/>
  <c r="Y90" i="1"/>
  <c r="Z46" i="34" s="1"/>
  <c r="Y70" i="18"/>
  <c r="X33" i="10"/>
  <c r="X9" i="19" s="1"/>
  <c r="Y59" i="1"/>
  <c r="Y31" i="10"/>
  <c r="Y58" i="1"/>
  <c r="Y30" i="10"/>
  <c r="Y60" i="1"/>
  <c r="Y32" i="10"/>
  <c r="Y94" i="1"/>
  <c r="Y49" i="10"/>
  <c r="Y93" i="1"/>
  <c r="Y48" i="10"/>
  <c r="X50" i="10"/>
  <c r="X10" i="19" s="1"/>
  <c r="Y92" i="1"/>
  <c r="Y47" i="10"/>
  <c r="Q4" i="18"/>
  <c r="P41" i="18"/>
  <c r="P54" i="18"/>
  <c r="P67" i="18"/>
  <c r="Q4" i="24"/>
  <c r="P22" i="24"/>
  <c r="P13" i="24"/>
  <c r="P31" i="24"/>
  <c r="Z74" i="18" l="1"/>
  <c r="Z50" i="34"/>
  <c r="Z51" i="34"/>
  <c r="Z17" i="19" s="1"/>
  <c r="Z72" i="18"/>
  <c r="Z48" i="34"/>
  <c r="Z73" i="18"/>
  <c r="Z49" i="34"/>
  <c r="Y47" i="36"/>
  <c r="Y23" i="19" s="1"/>
  <c r="Z237" i="1"/>
  <c r="Z43" i="36"/>
  <c r="Z235" i="1"/>
  <c r="Z41" i="36"/>
  <c r="Z240" i="1"/>
  <c r="Z46" i="36"/>
  <c r="Z239" i="1"/>
  <c r="Z45" i="36"/>
  <c r="Z238" i="1"/>
  <c r="Z44" i="36"/>
  <c r="Z236" i="1"/>
  <c r="Z42" i="36"/>
  <c r="Z89" i="1"/>
  <c r="AA45" i="34" s="1"/>
  <c r="Z69" i="18"/>
  <c r="Z88" i="1"/>
  <c r="AA44" i="34" s="1"/>
  <c r="Z68" i="18"/>
  <c r="Z90" i="1"/>
  <c r="AA46" i="34" s="1"/>
  <c r="Z70" i="18"/>
  <c r="Z91" i="1"/>
  <c r="AA47" i="34" s="1"/>
  <c r="Z71" i="18"/>
  <c r="Z60" i="1"/>
  <c r="Z32" i="10"/>
  <c r="Z58" i="1"/>
  <c r="Z30" i="10"/>
  <c r="Y33" i="10"/>
  <c r="Y9" i="19" s="1"/>
  <c r="Y50" i="10"/>
  <c r="Y10" i="19" s="1"/>
  <c r="Z59" i="1"/>
  <c r="Z31" i="10"/>
  <c r="Z92" i="1"/>
  <c r="Z47" i="10"/>
  <c r="Z93" i="1"/>
  <c r="Z48" i="10"/>
  <c r="Z94" i="1"/>
  <c r="Z49" i="10"/>
  <c r="R4" i="24"/>
  <c r="Q22" i="24"/>
  <c r="Q31" i="24"/>
  <c r="Q13" i="24"/>
  <c r="R4" i="18"/>
  <c r="Q54" i="18"/>
  <c r="Q67" i="18"/>
  <c r="Q41" i="18"/>
  <c r="E34" i="24"/>
  <c r="D34" i="24"/>
  <c r="E32" i="24"/>
  <c r="E33" i="24"/>
  <c r="D33" i="24"/>
  <c r="AC72" i="23"/>
  <c r="AC19" i="19" s="1"/>
  <c r="AC18" i="19" s="1"/>
  <c r="X72" i="23"/>
  <c r="X19" i="19" s="1"/>
  <c r="X18" i="19" s="1"/>
  <c r="S72" i="23"/>
  <c r="S19" i="19" s="1"/>
  <c r="S18" i="19" s="1"/>
  <c r="N72" i="23"/>
  <c r="N19" i="19" s="1"/>
  <c r="N18" i="19" s="1"/>
  <c r="I72" i="23"/>
  <c r="I19" i="19" s="1"/>
  <c r="I18" i="19" s="1"/>
  <c r="D72" i="23"/>
  <c r="D19" i="19" l="1"/>
  <c r="AA74" i="18"/>
  <c r="AA50" i="34"/>
  <c r="AA73" i="18"/>
  <c r="AA49" i="34"/>
  <c r="AA72" i="18"/>
  <c r="AA48" i="34"/>
  <c r="AA51" i="34" s="1"/>
  <c r="AA17" i="19" s="1"/>
  <c r="AA238" i="1"/>
  <c r="AA44" i="36"/>
  <c r="AA239" i="1"/>
  <c r="AA45" i="36"/>
  <c r="AA240" i="1"/>
  <c r="AA46" i="36"/>
  <c r="AA236" i="1"/>
  <c r="AA42" i="36"/>
  <c r="D18" i="19"/>
  <c r="Z47" i="36"/>
  <c r="Z23" i="19" s="1"/>
  <c r="AA235" i="1"/>
  <c r="AA41" i="36"/>
  <c r="AA237" i="1"/>
  <c r="AA43" i="36"/>
  <c r="AA91" i="1"/>
  <c r="AB47" i="34" s="1"/>
  <c r="AA71" i="18"/>
  <c r="AA90" i="1"/>
  <c r="AB46" i="34" s="1"/>
  <c r="AA70" i="18"/>
  <c r="AA88" i="1"/>
  <c r="AB44" i="34" s="1"/>
  <c r="AA68" i="18"/>
  <c r="AA89" i="1"/>
  <c r="AB45" i="34" s="1"/>
  <c r="AA69" i="18"/>
  <c r="AA58" i="1"/>
  <c r="AA30" i="10"/>
  <c r="AA59" i="1"/>
  <c r="AA31" i="10"/>
  <c r="Z33" i="10"/>
  <c r="Z9" i="19" s="1"/>
  <c r="AA60" i="1"/>
  <c r="AA32" i="10"/>
  <c r="AA93" i="1"/>
  <c r="AA48" i="10"/>
  <c r="Z50" i="10"/>
  <c r="Z10" i="19" s="1"/>
  <c r="AA94" i="1"/>
  <c r="AA49" i="10"/>
  <c r="AA92" i="1"/>
  <c r="AA47" i="10"/>
  <c r="S4" i="18"/>
  <c r="R67" i="18"/>
  <c r="R54" i="18"/>
  <c r="R41" i="18"/>
  <c r="S4" i="24"/>
  <c r="R13" i="24"/>
  <c r="R31" i="24"/>
  <c r="R22" i="24"/>
  <c r="F32" i="24"/>
  <c r="J72" i="23"/>
  <c r="J19" i="19" s="1"/>
  <c r="J18" i="19" s="1"/>
  <c r="AD72" i="23"/>
  <c r="AD19" i="19" s="1"/>
  <c r="AD18" i="19" s="1"/>
  <c r="D35" i="24"/>
  <c r="O72" i="23"/>
  <c r="O19" i="19" s="1"/>
  <c r="O18" i="19" s="1"/>
  <c r="T72" i="23"/>
  <c r="T19" i="19" s="1"/>
  <c r="T18" i="19" s="1"/>
  <c r="Y72" i="23"/>
  <c r="Y19" i="19" s="1"/>
  <c r="Y18" i="19" s="1"/>
  <c r="F33" i="24"/>
  <c r="F34" i="24"/>
  <c r="E72" i="23"/>
  <c r="E19" i="19" s="1"/>
  <c r="E18" i="19" s="1"/>
  <c r="AB72" i="18" l="1"/>
  <c r="AB48" i="34"/>
  <c r="AB51" i="34" s="1"/>
  <c r="AB17" i="19" s="1"/>
  <c r="AB74" i="18"/>
  <c r="AB50" i="34"/>
  <c r="AB73" i="18"/>
  <c r="AB49" i="34"/>
  <c r="D22" i="19"/>
  <c r="AB236" i="1"/>
  <c r="AB42" i="36"/>
  <c r="AB240" i="1"/>
  <c r="AB46" i="36"/>
  <c r="AB235" i="1"/>
  <c r="AB41" i="36"/>
  <c r="AB239" i="1"/>
  <c r="AB45" i="36"/>
  <c r="AB237" i="1"/>
  <c r="AB43" i="36"/>
  <c r="AA47" i="36"/>
  <c r="AA23" i="19" s="1"/>
  <c r="AB238" i="1"/>
  <c r="AB44" i="36"/>
  <c r="AB88" i="1"/>
  <c r="AC44" i="34" s="1"/>
  <c r="AB68" i="18"/>
  <c r="AB90" i="1"/>
  <c r="AC46" i="34" s="1"/>
  <c r="AB70" i="18"/>
  <c r="AB89" i="1"/>
  <c r="AC45" i="34" s="1"/>
  <c r="AB69" i="18"/>
  <c r="AB91" i="1"/>
  <c r="AC47" i="34" s="1"/>
  <c r="AB71" i="18"/>
  <c r="AB60" i="1"/>
  <c r="AB32" i="10"/>
  <c r="AA33" i="10"/>
  <c r="AA9" i="19" s="1"/>
  <c r="AB59" i="1"/>
  <c r="AB31" i="10"/>
  <c r="AB58" i="1"/>
  <c r="AB30" i="10"/>
  <c r="AA50" i="10"/>
  <c r="AA10" i="19" s="1"/>
  <c r="AB92" i="1"/>
  <c r="AB47" i="10"/>
  <c r="AB94" i="1"/>
  <c r="AB49" i="10"/>
  <c r="AB93" i="1"/>
  <c r="AB48" i="10"/>
  <c r="T4" i="24"/>
  <c r="S31" i="24"/>
  <c r="S13" i="24"/>
  <c r="S22" i="24"/>
  <c r="T4" i="18"/>
  <c r="S67" i="18"/>
  <c r="S41" i="18"/>
  <c r="S54" i="18"/>
  <c r="F72" i="23"/>
  <c r="F19" i="19" s="1"/>
  <c r="G33" i="24"/>
  <c r="Z72" i="23"/>
  <c r="Z19" i="19" s="1"/>
  <c r="Z18" i="19" s="1"/>
  <c r="AE72" i="23"/>
  <c r="AE19" i="19" s="1"/>
  <c r="AE18" i="19" s="1"/>
  <c r="E35" i="24"/>
  <c r="E22" i="19" s="1"/>
  <c r="E21" i="19" s="1"/>
  <c r="G34" i="24"/>
  <c r="U72" i="23"/>
  <c r="U19" i="19" s="1"/>
  <c r="U18" i="19" s="1"/>
  <c r="E75" i="18"/>
  <c r="G32" i="24"/>
  <c r="K72" i="23"/>
  <c r="K19" i="19" s="1"/>
  <c r="K18" i="19" s="1"/>
  <c r="P72" i="23"/>
  <c r="P19" i="19" s="1"/>
  <c r="P18" i="19" s="1"/>
  <c r="F52" i="1"/>
  <c r="F53" i="1"/>
  <c r="F54" i="1"/>
  <c r="F51" i="1"/>
  <c r="AC72" i="18" l="1"/>
  <c r="AC48" i="34"/>
  <c r="E16" i="19"/>
  <c r="AC74" i="18"/>
  <c r="AC50" i="34"/>
  <c r="AC51" i="34" s="1"/>
  <c r="AC17" i="19" s="1"/>
  <c r="AC73" i="18"/>
  <c r="AC49" i="34"/>
  <c r="D21" i="19"/>
  <c r="AC237" i="1"/>
  <c r="AC43" i="36"/>
  <c r="AC239" i="1"/>
  <c r="AC45" i="36"/>
  <c r="AB47" i="36"/>
  <c r="AB23" i="19" s="1"/>
  <c r="AC235" i="1"/>
  <c r="AC41" i="36"/>
  <c r="AC240" i="1"/>
  <c r="AC46" i="36"/>
  <c r="AC238" i="1"/>
  <c r="AC44" i="36"/>
  <c r="F18" i="19"/>
  <c r="AC236" i="1"/>
  <c r="AC42" i="36"/>
  <c r="AC91" i="1"/>
  <c r="AD47" i="34" s="1"/>
  <c r="AC71" i="18"/>
  <c r="AC89" i="1"/>
  <c r="AD45" i="34" s="1"/>
  <c r="AC69" i="18"/>
  <c r="AC90" i="1"/>
  <c r="AD46" i="34" s="1"/>
  <c r="AC70" i="18"/>
  <c r="AC88" i="1"/>
  <c r="AD44" i="34" s="1"/>
  <c r="AC68" i="18"/>
  <c r="AB33" i="10"/>
  <c r="AB9" i="19" s="1"/>
  <c r="AC58" i="1"/>
  <c r="AC30" i="10"/>
  <c r="AC59" i="1"/>
  <c r="AC31" i="10"/>
  <c r="AC60" i="1"/>
  <c r="AC32" i="10"/>
  <c r="AC93" i="1"/>
  <c r="AC48" i="10"/>
  <c r="AC94" i="1"/>
  <c r="AC49" i="10"/>
  <c r="AB50" i="10"/>
  <c r="AB10" i="19" s="1"/>
  <c r="AC92" i="1"/>
  <c r="AC47" i="10"/>
  <c r="U4" i="18"/>
  <c r="T41" i="18"/>
  <c r="T67" i="18"/>
  <c r="T54" i="18"/>
  <c r="U4" i="24"/>
  <c r="T31" i="24"/>
  <c r="T22" i="24"/>
  <c r="T13" i="24"/>
  <c r="F75" i="18"/>
  <c r="F16" i="19" s="1"/>
  <c r="F15" i="19" s="1"/>
  <c r="H32" i="24"/>
  <c r="H34" i="24"/>
  <c r="F35" i="24"/>
  <c r="F22" i="19" s="1"/>
  <c r="F21" i="19" s="1"/>
  <c r="H33" i="24"/>
  <c r="G72" i="23"/>
  <c r="G19" i="19" s="1"/>
  <c r="G18" i="19" s="1"/>
  <c r="AD73" i="18" l="1"/>
  <c r="AD49" i="34"/>
  <c r="E15" i="19"/>
  <c r="AD72" i="18"/>
  <c r="AD48" i="34"/>
  <c r="AD51" i="34"/>
  <c r="AD17" i="19" s="1"/>
  <c r="AD74" i="18"/>
  <c r="AD50" i="34"/>
  <c r="AD240" i="1"/>
  <c r="AD46" i="36"/>
  <c r="AD238" i="1"/>
  <c r="AD44" i="36"/>
  <c r="AD235" i="1"/>
  <c r="AD41" i="36"/>
  <c r="AC47" i="36"/>
  <c r="AC23" i="19" s="1"/>
  <c r="AD236" i="1"/>
  <c r="AD42" i="36"/>
  <c r="AD239" i="1"/>
  <c r="AD45" i="36"/>
  <c r="AD237" i="1"/>
  <c r="AD43" i="36"/>
  <c r="AD88" i="1"/>
  <c r="AE44" i="34" s="1"/>
  <c r="AD68" i="18"/>
  <c r="AD90" i="1"/>
  <c r="AE46" i="34" s="1"/>
  <c r="AD70" i="18"/>
  <c r="AD89" i="1"/>
  <c r="AE45" i="34" s="1"/>
  <c r="AD69" i="18"/>
  <c r="AD91" i="1"/>
  <c r="AE47" i="34" s="1"/>
  <c r="AD71" i="18"/>
  <c r="AD60" i="1"/>
  <c r="AD32" i="10"/>
  <c r="AC33" i="10"/>
  <c r="AC9" i="19" s="1"/>
  <c r="AD59" i="1"/>
  <c r="AD31" i="10"/>
  <c r="AC50" i="10"/>
  <c r="AC10" i="19" s="1"/>
  <c r="AD58" i="1"/>
  <c r="AD30" i="10"/>
  <c r="AD92" i="1"/>
  <c r="AD47" i="10"/>
  <c r="AD94" i="1"/>
  <c r="AD49" i="10"/>
  <c r="AD93" i="1"/>
  <c r="AD48" i="10"/>
  <c r="V72" i="23"/>
  <c r="V19" i="19" s="1"/>
  <c r="V18" i="19" s="1"/>
  <c r="AA72" i="23"/>
  <c r="AA19" i="19" s="1"/>
  <c r="AA18" i="19" s="1"/>
  <c r="AF72" i="23"/>
  <c r="AF19" i="19" s="1"/>
  <c r="AF18" i="19" s="1"/>
  <c r="Q72" i="23"/>
  <c r="Q19" i="19" s="1"/>
  <c r="Q18" i="19" s="1"/>
  <c r="L72" i="23"/>
  <c r="L19" i="19" s="1"/>
  <c r="L18" i="19" s="1"/>
  <c r="V4" i="24"/>
  <c r="U22" i="24"/>
  <c r="U13" i="24"/>
  <c r="U31" i="24"/>
  <c r="V4" i="18"/>
  <c r="U54" i="18"/>
  <c r="U41" i="18"/>
  <c r="U67" i="18"/>
  <c r="G35" i="24"/>
  <c r="I33" i="24"/>
  <c r="G75" i="18"/>
  <c r="I32" i="24"/>
  <c r="I34" i="24"/>
  <c r="D15" i="3"/>
  <c r="E4" i="4"/>
  <c r="F15" i="3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62" i="18"/>
  <c r="AC62" i="18"/>
  <c r="Y62" i="18"/>
  <c r="U62" i="18"/>
  <c r="Q62" i="18"/>
  <c r="M62" i="18"/>
  <c r="I62" i="18"/>
  <c r="E62" i="18"/>
  <c r="D16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H15" i="4"/>
  <c r="H49" i="6" s="1"/>
  <c r="G15" i="4"/>
  <c r="G49" i="6" s="1"/>
  <c r="F15" i="4"/>
  <c r="F49" i="6" s="1"/>
  <c r="E15" i="4"/>
  <c r="E49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D5" i="19"/>
  <c r="C5" i="19" s="1"/>
  <c r="C28" i="2"/>
  <c r="C27" i="2"/>
  <c r="J12" i="2"/>
  <c r="I12" i="2"/>
  <c r="G12" i="2"/>
  <c r="G5" i="6" s="1"/>
  <c r="G51" i="6" s="1"/>
  <c r="F12" i="2"/>
  <c r="F5" i="6" s="1"/>
  <c r="E12" i="2"/>
  <c r="E5" i="6" s="1"/>
  <c r="E51" i="6" s="1"/>
  <c r="D12" i="2"/>
  <c r="C16" i="2"/>
  <c r="C13" i="2"/>
  <c r="C11" i="2"/>
  <c r="C8" i="2"/>
  <c r="C7" i="2"/>
  <c r="C6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G38" i="3" s="1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25" i="2" s="1"/>
  <c r="G24" i="7"/>
  <c r="F4" i="4"/>
  <c r="F4" i="3"/>
  <c r="F4" i="19"/>
  <c r="E4" i="3"/>
  <c r="G15" i="3"/>
  <c r="G4" i="2"/>
  <c r="G25" i="2" s="1"/>
  <c r="D25" i="2"/>
  <c r="E25" i="2"/>
  <c r="H24" i="7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24" i="7"/>
  <c r="E24" i="7"/>
  <c r="F4" i="10"/>
  <c r="E4" i="10"/>
  <c r="D12" i="4"/>
  <c r="C18" i="19" l="1"/>
  <c r="F35" i="6"/>
  <c r="F51" i="6"/>
  <c r="AE73" i="18"/>
  <c r="AE49" i="34"/>
  <c r="D49" i="6"/>
  <c r="C49" i="6" s="1"/>
  <c r="C15" i="4"/>
  <c r="C22" i="4"/>
  <c r="C7" i="4"/>
  <c r="C21" i="4"/>
  <c r="C19" i="19"/>
  <c r="AE74" i="18"/>
  <c r="AE50" i="34"/>
  <c r="C18" i="3"/>
  <c r="C7" i="3"/>
  <c r="D38" i="3"/>
  <c r="C27" i="3"/>
  <c r="D41" i="3"/>
  <c r="C30" i="3"/>
  <c r="C7" i="10"/>
  <c r="AE72" i="18"/>
  <c r="AE48" i="34"/>
  <c r="AE51" i="34" s="1"/>
  <c r="AE17" i="19" s="1"/>
  <c r="C72" i="23"/>
  <c r="G16" i="19"/>
  <c r="C49" i="18"/>
  <c r="D8" i="19"/>
  <c r="G22" i="19"/>
  <c r="C20" i="3"/>
  <c r="C9" i="3"/>
  <c r="C28" i="3"/>
  <c r="L6" i="9"/>
  <c r="D15" i="9"/>
  <c r="L7" i="9"/>
  <c r="D16" i="9"/>
  <c r="L5" i="9"/>
  <c r="D14" i="9"/>
  <c r="AE239" i="1"/>
  <c r="AE45" i="36"/>
  <c r="AE236" i="1"/>
  <c r="AE42" i="36"/>
  <c r="G15" i="19"/>
  <c r="AD47" i="36"/>
  <c r="AD23" i="19" s="1"/>
  <c r="AE235" i="1"/>
  <c r="AE41" i="36"/>
  <c r="AE237" i="1"/>
  <c r="AE43" i="36"/>
  <c r="AE238" i="1"/>
  <c r="AE44" i="36"/>
  <c r="AE240" i="1"/>
  <c r="AE46" i="36"/>
  <c r="AE91" i="1"/>
  <c r="AF47" i="34" s="1"/>
  <c r="AE71" i="18"/>
  <c r="AE89" i="1"/>
  <c r="AF45" i="34" s="1"/>
  <c r="AE69" i="18"/>
  <c r="AE90" i="1"/>
  <c r="AF46" i="34" s="1"/>
  <c r="AE70" i="18"/>
  <c r="AE88" i="1"/>
  <c r="AF44" i="34" s="1"/>
  <c r="AE68" i="18"/>
  <c r="AD33" i="10"/>
  <c r="AD9" i="19" s="1"/>
  <c r="AE58" i="1"/>
  <c r="AE30" i="10"/>
  <c r="AE59" i="1"/>
  <c r="AE31" i="10"/>
  <c r="AE60" i="1"/>
  <c r="AE32" i="10"/>
  <c r="G23" i="4"/>
  <c r="G7" i="6" s="1"/>
  <c r="G33" i="6" s="1"/>
  <c r="S23" i="4"/>
  <c r="S7" i="6" s="1"/>
  <c r="S33" i="6" s="1"/>
  <c r="S34" i="6" s="1"/>
  <c r="AE23" i="4"/>
  <c r="AE21" i="6" s="1"/>
  <c r="AE93" i="1"/>
  <c r="AE48" i="10"/>
  <c r="AE94" i="1"/>
  <c r="AE49" i="10"/>
  <c r="AD50" i="10"/>
  <c r="AD10" i="19" s="1"/>
  <c r="AE92" i="1"/>
  <c r="AE47" i="10"/>
  <c r="I5" i="6"/>
  <c r="H23" i="4"/>
  <c r="H21" i="6" s="1"/>
  <c r="T23" i="4"/>
  <c r="T7" i="6" s="1"/>
  <c r="T33" i="6" s="1"/>
  <c r="T34" i="6" s="1"/>
  <c r="AF23" i="4"/>
  <c r="AF21" i="6" s="1"/>
  <c r="E23" i="4"/>
  <c r="E7" i="6" s="1"/>
  <c r="E33" i="6" s="1"/>
  <c r="Q23" i="4"/>
  <c r="Q7" i="6" s="1"/>
  <c r="Q33" i="6" s="1"/>
  <c r="Q34" i="6" s="1"/>
  <c r="AC23" i="4"/>
  <c r="AC7" i="6" s="1"/>
  <c r="AC33" i="6" s="1"/>
  <c r="AC34" i="6" s="1"/>
  <c r="P23" i="4"/>
  <c r="P21" i="6" s="1"/>
  <c r="AB23" i="4"/>
  <c r="AB7" i="6" s="1"/>
  <c r="AB33" i="6" s="1"/>
  <c r="AB34" i="6" s="1"/>
  <c r="I23" i="4"/>
  <c r="I21" i="6" s="1"/>
  <c r="U23" i="4"/>
  <c r="U7" i="6" s="1"/>
  <c r="U33" i="6" s="1"/>
  <c r="U34" i="6" s="1"/>
  <c r="AG23" i="4"/>
  <c r="AG7" i="6" s="1"/>
  <c r="AG33" i="6" s="1"/>
  <c r="AG34" i="6" s="1"/>
  <c r="X9" i="10"/>
  <c r="X10" i="10"/>
  <c r="X8" i="10"/>
  <c r="M9" i="10"/>
  <c r="M10" i="10"/>
  <c r="M8" i="10"/>
  <c r="Y9" i="10"/>
  <c r="Y10" i="10"/>
  <c r="Y8" i="10"/>
  <c r="N9" i="10"/>
  <c r="N8" i="10"/>
  <c r="N10" i="10"/>
  <c r="Z9" i="10"/>
  <c r="Z10" i="10"/>
  <c r="Z8" i="10"/>
  <c r="G21" i="6"/>
  <c r="O9" i="10"/>
  <c r="O10" i="10"/>
  <c r="O8" i="10"/>
  <c r="AA8" i="10"/>
  <c r="AA9" i="10"/>
  <c r="AA10" i="10"/>
  <c r="P9" i="10"/>
  <c r="P10" i="10"/>
  <c r="P8" i="10"/>
  <c r="AB10" i="10"/>
  <c r="AB9" i="10"/>
  <c r="AB8" i="10"/>
  <c r="E8" i="10"/>
  <c r="E9" i="10"/>
  <c r="E10" i="10"/>
  <c r="Q8" i="10"/>
  <c r="Q9" i="10"/>
  <c r="Q10" i="10"/>
  <c r="AC8" i="10"/>
  <c r="AC10" i="10"/>
  <c r="AC9" i="10"/>
  <c r="F9" i="10"/>
  <c r="F8" i="10"/>
  <c r="F13" i="10" s="1"/>
  <c r="F10" i="10"/>
  <c r="R8" i="10"/>
  <c r="R9" i="10"/>
  <c r="R10" i="10"/>
  <c r="AD10" i="10"/>
  <c r="AD8" i="10"/>
  <c r="AD9" i="10"/>
  <c r="K23" i="4"/>
  <c r="W23" i="4"/>
  <c r="G10" i="10"/>
  <c r="G8" i="10"/>
  <c r="G13" i="10" s="1"/>
  <c r="G9" i="10"/>
  <c r="S10" i="10"/>
  <c r="S8" i="10"/>
  <c r="S9" i="10"/>
  <c r="AE10" i="10"/>
  <c r="AE8" i="10"/>
  <c r="AE9" i="10"/>
  <c r="L23" i="4"/>
  <c r="X23" i="4"/>
  <c r="H10" i="10"/>
  <c r="H9" i="10"/>
  <c r="H8" i="10"/>
  <c r="T10" i="10"/>
  <c r="T8" i="10"/>
  <c r="T9" i="10"/>
  <c r="AF9" i="10"/>
  <c r="AF10" i="10"/>
  <c r="AF8" i="10"/>
  <c r="L9" i="10"/>
  <c r="L8" i="10"/>
  <c r="L10" i="10"/>
  <c r="M23" i="4"/>
  <c r="Y23" i="4"/>
  <c r="I9" i="10"/>
  <c r="I10" i="10"/>
  <c r="I8" i="10"/>
  <c r="U10" i="10"/>
  <c r="U8" i="10"/>
  <c r="U9" i="10"/>
  <c r="AG10" i="10"/>
  <c r="AG8" i="10"/>
  <c r="AG9" i="10"/>
  <c r="J10" i="10"/>
  <c r="J8" i="10"/>
  <c r="J9" i="10"/>
  <c r="V9" i="10"/>
  <c r="V10" i="10"/>
  <c r="V8" i="10"/>
  <c r="O23" i="4"/>
  <c r="AA23" i="4"/>
  <c r="K9" i="10"/>
  <c r="K10" i="10"/>
  <c r="K8" i="10"/>
  <c r="W10" i="10"/>
  <c r="W8" i="10"/>
  <c r="W9" i="10"/>
  <c r="M40" i="3"/>
  <c r="F40" i="3"/>
  <c r="F43" i="3" s="1"/>
  <c r="F6" i="19" s="1"/>
  <c r="N21" i="3"/>
  <c r="N52" i="6" s="1"/>
  <c r="N54" i="6" s="1"/>
  <c r="N55" i="6" s="1"/>
  <c r="V21" i="3"/>
  <c r="V52" i="6" s="1"/>
  <c r="V54" i="6" s="1"/>
  <c r="V55" i="6" s="1"/>
  <c r="E21" i="3"/>
  <c r="E52" i="6" s="1"/>
  <c r="AC40" i="3"/>
  <c r="AG40" i="3"/>
  <c r="D10" i="3"/>
  <c r="J40" i="3"/>
  <c r="J43" i="3" s="1"/>
  <c r="J6" i="19" s="1"/>
  <c r="N40" i="3"/>
  <c r="N43" i="3" s="1"/>
  <c r="N6" i="19" s="1"/>
  <c r="R40" i="3"/>
  <c r="R43" i="3" s="1"/>
  <c r="R6" i="19" s="1"/>
  <c r="V40" i="3"/>
  <c r="V43" i="3" s="1"/>
  <c r="V6" i="19" s="1"/>
  <c r="Z40" i="3"/>
  <c r="Z43" i="3" s="1"/>
  <c r="Z6" i="19" s="1"/>
  <c r="AD40" i="3"/>
  <c r="AD43" i="3" s="1"/>
  <c r="AD6" i="19" s="1"/>
  <c r="Q21" i="3"/>
  <c r="Q52" i="6" s="1"/>
  <c r="Q54" i="6" s="1"/>
  <c r="Q55" i="6" s="1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X40" i="3" s="1"/>
  <c r="AB29" i="3"/>
  <c r="AB38" i="3"/>
  <c r="AB40" i="3" s="1"/>
  <c r="AF29" i="3"/>
  <c r="AF38" i="3"/>
  <c r="AF40" i="3" s="1"/>
  <c r="D39" i="3"/>
  <c r="C39" i="3" s="1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H52" i="6" s="1"/>
  <c r="H54" i="6" s="1"/>
  <c r="X21" i="3"/>
  <c r="X52" i="6" s="1"/>
  <c r="X54" i="6" s="1"/>
  <c r="X55" i="6" s="1"/>
  <c r="F21" i="3"/>
  <c r="F52" i="6" s="1"/>
  <c r="H10" i="3"/>
  <c r="L10" i="3"/>
  <c r="P10" i="3"/>
  <c r="T10" i="3"/>
  <c r="X10" i="3"/>
  <c r="AB10" i="3"/>
  <c r="AF10" i="3"/>
  <c r="M29" i="3"/>
  <c r="I21" i="3"/>
  <c r="I52" i="6" s="1"/>
  <c r="U21" i="3"/>
  <c r="U52" i="6" s="1"/>
  <c r="U54" i="6" s="1"/>
  <c r="U55" i="6" s="1"/>
  <c r="Y21" i="3"/>
  <c r="Y52" i="6" s="1"/>
  <c r="Y54" i="6" s="1"/>
  <c r="Y55" i="6" s="1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I15" i="2"/>
  <c r="I17" i="2" s="1"/>
  <c r="J15" i="2"/>
  <c r="J17" i="2" s="1"/>
  <c r="J20" i="2" s="1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67" i="18"/>
  <c r="V41" i="18"/>
  <c r="V54" i="18"/>
  <c r="W4" i="24"/>
  <c r="V22" i="24"/>
  <c r="V13" i="24"/>
  <c r="V31" i="24"/>
  <c r="E15" i="2"/>
  <c r="E17" i="2" s="1"/>
  <c r="E25" i="7" s="1"/>
  <c r="D5" i="6"/>
  <c r="D15" i="2"/>
  <c r="H50" i="6"/>
  <c r="J32" i="24"/>
  <c r="J33" i="24"/>
  <c r="J34" i="24"/>
  <c r="H35" i="24"/>
  <c r="H22" i="19" s="1"/>
  <c r="H21" i="19" s="1"/>
  <c r="H75" i="18"/>
  <c r="H16" i="19" s="1"/>
  <c r="H15" i="19" s="1"/>
  <c r="D62" i="18"/>
  <c r="H62" i="18"/>
  <c r="L62" i="18"/>
  <c r="P62" i="18"/>
  <c r="T62" i="18"/>
  <c r="X62" i="18"/>
  <c r="AB62" i="18"/>
  <c r="AF62" i="18"/>
  <c r="G62" i="18"/>
  <c r="K62" i="18"/>
  <c r="O62" i="18"/>
  <c r="S62" i="18"/>
  <c r="W62" i="18"/>
  <c r="AA62" i="18"/>
  <c r="AE62" i="18"/>
  <c r="D31" i="3"/>
  <c r="J21" i="3"/>
  <c r="J52" i="6" s="1"/>
  <c r="J54" i="6" s="1"/>
  <c r="J55" i="6" s="1"/>
  <c r="R21" i="3"/>
  <c r="R52" i="6" s="1"/>
  <c r="R54" i="6" s="1"/>
  <c r="R55" i="6" s="1"/>
  <c r="Z21" i="3"/>
  <c r="Z52" i="6" s="1"/>
  <c r="Z54" i="6" s="1"/>
  <c r="Z55" i="6" s="1"/>
  <c r="L21" i="3"/>
  <c r="L52" i="6" s="1"/>
  <c r="L54" i="6" s="1"/>
  <c r="L55" i="6" s="1"/>
  <c r="G21" i="3"/>
  <c r="G52" i="6" s="1"/>
  <c r="K21" i="3"/>
  <c r="K52" i="6" s="1"/>
  <c r="K54" i="6" s="1"/>
  <c r="K55" i="6" s="1"/>
  <c r="O21" i="3"/>
  <c r="O52" i="6" s="1"/>
  <c r="O54" i="6" s="1"/>
  <c r="O55" i="6" s="1"/>
  <c r="S21" i="3"/>
  <c r="S52" i="6" s="1"/>
  <c r="S54" i="6" s="1"/>
  <c r="S55" i="6" s="1"/>
  <c r="W21" i="3"/>
  <c r="W52" i="6" s="1"/>
  <c r="W54" i="6" s="1"/>
  <c r="W55" i="6" s="1"/>
  <c r="AA21" i="3"/>
  <c r="AA52" i="6" s="1"/>
  <c r="AA54" i="6" s="1"/>
  <c r="AA55" i="6" s="1"/>
  <c r="AE21" i="3"/>
  <c r="AE52" i="6" s="1"/>
  <c r="AE54" i="6" s="1"/>
  <c r="AE55" i="6" s="1"/>
  <c r="M21" i="3"/>
  <c r="M52" i="6" s="1"/>
  <c r="M54" i="6" s="1"/>
  <c r="M55" i="6" s="1"/>
  <c r="AC21" i="3"/>
  <c r="AC52" i="6" s="1"/>
  <c r="AC54" i="6" s="1"/>
  <c r="AC55" i="6" s="1"/>
  <c r="AG21" i="3"/>
  <c r="AG52" i="6" s="1"/>
  <c r="AG54" i="6" s="1"/>
  <c r="AG55" i="6" s="1"/>
  <c r="I10" i="3"/>
  <c r="M10" i="3"/>
  <c r="Q10" i="3"/>
  <c r="U10" i="3"/>
  <c r="Y10" i="3"/>
  <c r="AC10" i="3"/>
  <c r="AG10" i="3"/>
  <c r="AG29" i="3"/>
  <c r="G29" i="3"/>
  <c r="O29" i="3"/>
  <c r="W29" i="3"/>
  <c r="F31" i="3"/>
  <c r="J31" i="3"/>
  <c r="N31" i="3"/>
  <c r="R31" i="3"/>
  <c r="V31" i="3"/>
  <c r="Z31" i="3"/>
  <c r="AD31" i="3"/>
  <c r="AD21" i="3"/>
  <c r="AD52" i="6" s="1"/>
  <c r="AD54" i="6" s="1"/>
  <c r="AD55" i="6" s="1"/>
  <c r="P21" i="3"/>
  <c r="P52" i="6" s="1"/>
  <c r="P54" i="6" s="1"/>
  <c r="P55" i="6" s="1"/>
  <c r="T21" i="3"/>
  <c r="T52" i="6" s="1"/>
  <c r="T54" i="6" s="1"/>
  <c r="T55" i="6" s="1"/>
  <c r="AB21" i="3"/>
  <c r="AB52" i="6" s="1"/>
  <c r="AB54" i="6" s="1"/>
  <c r="AB55" i="6" s="1"/>
  <c r="AF21" i="3"/>
  <c r="AF52" i="6" s="1"/>
  <c r="AF54" i="6" s="1"/>
  <c r="AF55" i="6" s="1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D29" i="3"/>
  <c r="AE29" i="3"/>
  <c r="D23" i="4"/>
  <c r="D21" i="3"/>
  <c r="F23" i="4"/>
  <c r="J23" i="4"/>
  <c r="N23" i="4"/>
  <c r="R23" i="4"/>
  <c r="V23" i="4"/>
  <c r="Z23" i="4"/>
  <c r="AD23" i="4"/>
  <c r="F62" i="18"/>
  <c r="J62" i="18"/>
  <c r="N62" i="18"/>
  <c r="R62" i="18"/>
  <c r="V62" i="18"/>
  <c r="Z62" i="18"/>
  <c r="AD62" i="18"/>
  <c r="C29" i="3" l="1"/>
  <c r="D51" i="6"/>
  <c r="D35" i="6"/>
  <c r="I35" i="6"/>
  <c r="I51" i="6"/>
  <c r="C31" i="3"/>
  <c r="E32" i="6"/>
  <c r="E48" i="6"/>
  <c r="I54" i="6"/>
  <c r="AF72" i="18"/>
  <c r="AF48" i="34"/>
  <c r="AF51" i="34" s="1"/>
  <c r="AF17" i="19" s="1"/>
  <c r="C41" i="3"/>
  <c r="C62" i="18"/>
  <c r="C10" i="3"/>
  <c r="AF74" i="18"/>
  <c r="AF50" i="34"/>
  <c r="D19" i="9"/>
  <c r="E16" i="9" s="1"/>
  <c r="D7" i="19"/>
  <c r="C38" i="3"/>
  <c r="E15" i="10"/>
  <c r="C10" i="10"/>
  <c r="C23" i="4"/>
  <c r="C5" i="7" s="1"/>
  <c r="E14" i="10"/>
  <c r="C9" i="10"/>
  <c r="AF73" i="18"/>
  <c r="AF49" i="34"/>
  <c r="D52" i="6"/>
  <c r="C52" i="6" s="1"/>
  <c r="C21" i="3"/>
  <c r="C8" i="10"/>
  <c r="G21" i="19"/>
  <c r="C5" i="6"/>
  <c r="E17" i="9"/>
  <c r="AE47" i="36"/>
  <c r="AE23" i="19" s="1"/>
  <c r="AF235" i="1"/>
  <c r="AF41" i="36"/>
  <c r="AF240" i="1"/>
  <c r="AF46" i="36"/>
  <c r="AF238" i="1"/>
  <c r="AF44" i="36"/>
  <c r="AF236" i="1"/>
  <c r="AF42" i="36"/>
  <c r="AF237" i="1"/>
  <c r="AF43" i="36"/>
  <c r="AF239" i="1"/>
  <c r="AF45" i="36"/>
  <c r="AF88" i="1"/>
  <c r="AG44" i="34" s="1"/>
  <c r="AF68" i="18"/>
  <c r="AF90" i="1"/>
  <c r="AG46" i="34" s="1"/>
  <c r="AF70" i="18"/>
  <c r="AF89" i="1"/>
  <c r="AG45" i="34" s="1"/>
  <c r="AF69" i="18"/>
  <c r="AF91" i="1"/>
  <c r="AG47" i="34" s="1"/>
  <c r="AF71" i="18"/>
  <c r="AE7" i="6"/>
  <c r="AE33" i="6" s="1"/>
  <c r="AE34" i="6" s="1"/>
  <c r="AF60" i="1"/>
  <c r="AG15" i="10" s="1"/>
  <c r="AF32" i="10"/>
  <c r="AE50" i="10"/>
  <c r="AE10" i="19" s="1"/>
  <c r="AF59" i="1"/>
  <c r="AF31" i="10"/>
  <c r="S21" i="6"/>
  <c r="AE33" i="10"/>
  <c r="AE9" i="19" s="1"/>
  <c r="AF58" i="1"/>
  <c r="AG13" i="10" s="1"/>
  <c r="AF30" i="10"/>
  <c r="AF7" i="6"/>
  <c r="AF33" i="6" s="1"/>
  <c r="AF34" i="6" s="1"/>
  <c r="AF92" i="1"/>
  <c r="AF47" i="10"/>
  <c r="H7" i="6"/>
  <c r="H33" i="6" s="1"/>
  <c r="H34" i="6" s="1"/>
  <c r="T21" i="6"/>
  <c r="AF94" i="1"/>
  <c r="AF49" i="10"/>
  <c r="AF93" i="1"/>
  <c r="AF48" i="10"/>
  <c r="I20" i="2"/>
  <c r="I25" i="7"/>
  <c r="Q21" i="6"/>
  <c r="AC21" i="6"/>
  <c r="E21" i="6"/>
  <c r="P7" i="6"/>
  <c r="P33" i="6" s="1"/>
  <c r="P34" i="6" s="1"/>
  <c r="AG21" i="6"/>
  <c r="I7" i="6"/>
  <c r="I33" i="6" s="1"/>
  <c r="AB21" i="6"/>
  <c r="U21" i="6"/>
  <c r="Z21" i="6"/>
  <c r="Z7" i="6"/>
  <c r="Z33" i="6" s="1"/>
  <c r="Z34" i="6" s="1"/>
  <c r="V7" i="6"/>
  <c r="V33" i="6" s="1"/>
  <c r="V34" i="6" s="1"/>
  <c r="V21" i="6"/>
  <c r="R7" i="6"/>
  <c r="R33" i="6" s="1"/>
  <c r="R34" i="6" s="1"/>
  <c r="R21" i="6"/>
  <c r="X21" i="6"/>
  <c r="X7" i="6"/>
  <c r="X33" i="6" s="1"/>
  <c r="X34" i="6" s="1"/>
  <c r="L21" i="6"/>
  <c r="L7" i="6"/>
  <c r="L33" i="6" s="1"/>
  <c r="L34" i="6" s="1"/>
  <c r="N21" i="6"/>
  <c r="N7" i="6"/>
  <c r="N33" i="6" s="1"/>
  <c r="N34" i="6" s="1"/>
  <c r="J21" i="6"/>
  <c r="J7" i="6"/>
  <c r="J33" i="6" s="1"/>
  <c r="J34" i="6" s="1"/>
  <c r="AA21" i="6"/>
  <c r="AA7" i="6"/>
  <c r="AA33" i="6" s="1"/>
  <c r="AA34" i="6" s="1"/>
  <c r="F7" i="6"/>
  <c r="F33" i="6" s="1"/>
  <c r="F21" i="6"/>
  <c r="O21" i="6"/>
  <c r="O7" i="6"/>
  <c r="O33" i="6" s="1"/>
  <c r="O34" i="6" s="1"/>
  <c r="W7" i="6"/>
  <c r="W33" i="6" s="1"/>
  <c r="W34" i="6" s="1"/>
  <c r="W21" i="6"/>
  <c r="AD7" i="6"/>
  <c r="AD33" i="6" s="1"/>
  <c r="AD34" i="6" s="1"/>
  <c r="AD21" i="6"/>
  <c r="K7" i="6"/>
  <c r="K33" i="6" s="1"/>
  <c r="K34" i="6" s="1"/>
  <c r="K21" i="6"/>
  <c r="M21" i="6"/>
  <c r="M7" i="6"/>
  <c r="M33" i="6" s="1"/>
  <c r="M34" i="6" s="1"/>
  <c r="D7" i="6"/>
  <c r="D21" i="6"/>
  <c r="Y21" i="6"/>
  <c r="Y7" i="6"/>
  <c r="Y33" i="6" s="1"/>
  <c r="Y34" i="6" s="1"/>
  <c r="AC43" i="3"/>
  <c r="AC6" i="19" s="1"/>
  <c r="I43" i="3"/>
  <c r="I6" i="19" s="1"/>
  <c r="M43" i="3"/>
  <c r="M6" i="19" s="1"/>
  <c r="AG32" i="3"/>
  <c r="AG6" i="6" s="1"/>
  <c r="Q43" i="3"/>
  <c r="Q6" i="19" s="1"/>
  <c r="AE43" i="3"/>
  <c r="AE6" i="19" s="1"/>
  <c r="AG43" i="3"/>
  <c r="AG6" i="19" s="1"/>
  <c r="AB43" i="3"/>
  <c r="AB6" i="19" s="1"/>
  <c r="L43" i="3"/>
  <c r="L6" i="19" s="1"/>
  <c r="O43" i="3"/>
  <c r="O6" i="19" s="1"/>
  <c r="Y43" i="3"/>
  <c r="Y6" i="19" s="1"/>
  <c r="X43" i="3"/>
  <c r="X6" i="19" s="1"/>
  <c r="H43" i="3"/>
  <c r="H6" i="19" s="1"/>
  <c r="S32" i="3"/>
  <c r="S19" i="6" s="1"/>
  <c r="G43" i="3"/>
  <c r="G6" i="19" s="1"/>
  <c r="AA43" i="3"/>
  <c r="AA6" i="19" s="1"/>
  <c r="AD32" i="3"/>
  <c r="AD6" i="6" s="1"/>
  <c r="AA32" i="3"/>
  <c r="AA19" i="6" s="1"/>
  <c r="W32" i="3"/>
  <c r="W19" i="6" s="1"/>
  <c r="AC32" i="3"/>
  <c r="AC6" i="6" s="1"/>
  <c r="M32" i="3"/>
  <c r="M6" i="6" s="1"/>
  <c r="K32" i="3"/>
  <c r="K19" i="6" s="1"/>
  <c r="U43" i="3"/>
  <c r="U6" i="19" s="1"/>
  <c r="S43" i="3"/>
  <c r="S6" i="19" s="1"/>
  <c r="E43" i="3"/>
  <c r="E6" i="19" s="1"/>
  <c r="T43" i="3"/>
  <c r="T6" i="19" s="1"/>
  <c r="AF43" i="3"/>
  <c r="AF6" i="19" s="1"/>
  <c r="P43" i="3"/>
  <c r="P6" i="19" s="1"/>
  <c r="AE32" i="3"/>
  <c r="AE6" i="6" s="1"/>
  <c r="G32" i="3"/>
  <c r="G6" i="6" s="1"/>
  <c r="W43" i="3"/>
  <c r="W6" i="19" s="1"/>
  <c r="Y32" i="3"/>
  <c r="Y6" i="6" s="1"/>
  <c r="Q32" i="3"/>
  <c r="Q6" i="6" s="1"/>
  <c r="AF32" i="3"/>
  <c r="AF19" i="6" s="1"/>
  <c r="AF23" i="6" s="1"/>
  <c r="X32" i="3"/>
  <c r="X19" i="6" s="1"/>
  <c r="P32" i="3"/>
  <c r="P6" i="6" s="1"/>
  <c r="H32" i="3"/>
  <c r="H19" i="6" s="1"/>
  <c r="D42" i="3"/>
  <c r="C42" i="3" s="1"/>
  <c r="Z32" i="3"/>
  <c r="J32" i="3"/>
  <c r="E32" i="3"/>
  <c r="H55" i="6"/>
  <c r="K40" i="3"/>
  <c r="K43" i="3" s="1"/>
  <c r="K6" i="19" s="1"/>
  <c r="O32" i="3"/>
  <c r="U32" i="3"/>
  <c r="I32" i="3"/>
  <c r="AB32" i="3"/>
  <c r="T32" i="3"/>
  <c r="L32" i="3"/>
  <c r="D40" i="3"/>
  <c r="C40" i="3" s="1"/>
  <c r="F15" i="2"/>
  <c r="G15" i="2"/>
  <c r="G17" i="2" s="1"/>
  <c r="G25" i="7" s="1"/>
  <c r="U14" i="10"/>
  <c r="L14" i="10"/>
  <c r="AD14" i="10"/>
  <c r="N14" i="10"/>
  <c r="Y14" i="10"/>
  <c r="I14" i="10"/>
  <c r="AF14" i="10"/>
  <c r="P14" i="10"/>
  <c r="AA14" i="10"/>
  <c r="K14" i="10"/>
  <c r="Z14" i="10"/>
  <c r="J14" i="10"/>
  <c r="AB14" i="10"/>
  <c r="W14" i="10"/>
  <c r="G14" i="10"/>
  <c r="N15" i="10"/>
  <c r="Y15" i="10"/>
  <c r="I15" i="10"/>
  <c r="T15" i="10"/>
  <c r="AE15" i="10"/>
  <c r="O15" i="10"/>
  <c r="X4" i="24"/>
  <c r="W31" i="24"/>
  <c r="W13" i="24"/>
  <c r="W22" i="24"/>
  <c r="X4" i="18"/>
  <c r="W67" i="18"/>
  <c r="W41" i="18"/>
  <c r="W54" i="18"/>
  <c r="V15" i="10"/>
  <c r="R15" i="10"/>
  <c r="AC15" i="10"/>
  <c r="M15" i="10"/>
  <c r="X15" i="10"/>
  <c r="H15" i="10"/>
  <c r="S15" i="10"/>
  <c r="E20" i="2"/>
  <c r="E54" i="6"/>
  <c r="E35" i="6"/>
  <c r="M13" i="10"/>
  <c r="S13" i="10"/>
  <c r="AB13" i="10"/>
  <c r="W13" i="10"/>
  <c r="Z13" i="10"/>
  <c r="V13" i="10"/>
  <c r="R14" i="10"/>
  <c r="J13" i="10"/>
  <c r="F15" i="10"/>
  <c r="AC14" i="10"/>
  <c r="U13" i="10"/>
  <c r="Q15" i="10"/>
  <c r="M14" i="10"/>
  <c r="AF13" i="10"/>
  <c r="AB15" i="10"/>
  <c r="T14" i="10"/>
  <c r="P13" i="10"/>
  <c r="L15" i="10"/>
  <c r="AE14" i="10"/>
  <c r="AA13" i="10"/>
  <c r="W15" i="10"/>
  <c r="O14" i="10"/>
  <c r="K13" i="10"/>
  <c r="G15" i="10"/>
  <c r="K34" i="24"/>
  <c r="I35" i="24"/>
  <c r="I22" i="19" s="1"/>
  <c r="I21" i="19" s="1"/>
  <c r="AD13" i="10"/>
  <c r="R13" i="10"/>
  <c r="AC13" i="10"/>
  <c r="X13" i="10"/>
  <c r="H13" i="10"/>
  <c r="Q13" i="10"/>
  <c r="L13" i="10"/>
  <c r="K33" i="24"/>
  <c r="AD15" i="10"/>
  <c r="Z15" i="10"/>
  <c r="V14" i="10"/>
  <c r="N13" i="10"/>
  <c r="J15" i="10"/>
  <c r="F14" i="10"/>
  <c r="AG14" i="10"/>
  <c r="Y13" i="10"/>
  <c r="U15" i="10"/>
  <c r="Q14" i="10"/>
  <c r="I13" i="10"/>
  <c r="AF15" i="10"/>
  <c r="X14" i="10"/>
  <c r="T13" i="10"/>
  <c r="P15" i="10"/>
  <c r="H14" i="10"/>
  <c r="AE13" i="10"/>
  <c r="AA15" i="10"/>
  <c r="S14" i="10"/>
  <c r="O13" i="10"/>
  <c r="K15" i="10"/>
  <c r="I75" i="18"/>
  <c r="I16" i="19" s="1"/>
  <c r="I15" i="19" s="1"/>
  <c r="K32" i="24"/>
  <c r="E13" i="10"/>
  <c r="V32" i="3"/>
  <c r="N32" i="3"/>
  <c r="F32" i="3"/>
  <c r="R32" i="3"/>
  <c r="D17" i="2"/>
  <c r="D20" i="2" s="1"/>
  <c r="D32" i="3"/>
  <c r="C12" i="2"/>
  <c r="C3" i="7" s="1"/>
  <c r="E14" i="9" l="1"/>
  <c r="AG51" i="34"/>
  <c r="AG17" i="19" s="1"/>
  <c r="AG74" i="18"/>
  <c r="AG50" i="34"/>
  <c r="AG73" i="18"/>
  <c r="AG49" i="34"/>
  <c r="E15" i="9"/>
  <c r="C32" i="3"/>
  <c r="C6" i="7" s="1"/>
  <c r="E18" i="9"/>
  <c r="C21" i="6"/>
  <c r="AG72" i="18"/>
  <c r="AG48" i="34"/>
  <c r="G32" i="6"/>
  <c r="G48" i="6"/>
  <c r="C7" i="6"/>
  <c r="D5" i="7" s="1"/>
  <c r="I32" i="6"/>
  <c r="I34" i="6" s="1"/>
  <c r="I48" i="6"/>
  <c r="I50" i="6" s="1"/>
  <c r="I55" i="6" s="1"/>
  <c r="AG236" i="1"/>
  <c r="AG42" i="36"/>
  <c r="AG238" i="1"/>
  <c r="AG44" i="36"/>
  <c r="AG240" i="1"/>
  <c r="AG46" i="36"/>
  <c r="AG239" i="1"/>
  <c r="AG45" i="36"/>
  <c r="AF47" i="36"/>
  <c r="AF23" i="19" s="1"/>
  <c r="AG235" i="1"/>
  <c r="AG41" i="36"/>
  <c r="AG237" i="1"/>
  <c r="AG43" i="36"/>
  <c r="AG91" i="1"/>
  <c r="AG71" i="18"/>
  <c r="AG89" i="1"/>
  <c r="AG69" i="18"/>
  <c r="AG90" i="1"/>
  <c r="AG70" i="18"/>
  <c r="AG88" i="1"/>
  <c r="AG68" i="18"/>
  <c r="S23" i="6"/>
  <c r="AF33" i="10"/>
  <c r="AF9" i="19" s="1"/>
  <c r="AG58" i="1"/>
  <c r="AG30" i="10"/>
  <c r="AG59" i="1"/>
  <c r="AG31" i="10"/>
  <c r="AG60" i="1"/>
  <c r="AG32" i="10"/>
  <c r="AG93" i="1"/>
  <c r="AG48" i="10"/>
  <c r="AG94" i="1"/>
  <c r="AG49" i="10"/>
  <c r="AF50" i="10"/>
  <c r="AF10" i="19" s="1"/>
  <c r="AG92" i="1"/>
  <c r="AG47" i="10"/>
  <c r="K23" i="6"/>
  <c r="X23" i="6"/>
  <c r="AA23" i="6"/>
  <c r="D3" i="7"/>
  <c r="AE19" i="6"/>
  <c r="AE23" i="6" s="1"/>
  <c r="P19" i="6"/>
  <c r="P23" i="6" s="1"/>
  <c r="W23" i="6"/>
  <c r="D33" i="6"/>
  <c r="C33" i="6" s="1"/>
  <c r="D25" i="7"/>
  <c r="S6" i="6"/>
  <c r="S36" i="6" s="1"/>
  <c r="S38" i="6" s="1"/>
  <c r="S39" i="6" s="1"/>
  <c r="G16" i="10"/>
  <c r="G8" i="19" s="1"/>
  <c r="G7" i="19" s="1"/>
  <c r="G25" i="19" s="1"/>
  <c r="C15" i="2"/>
  <c r="AG19" i="6"/>
  <c r="M19" i="6"/>
  <c r="M23" i="6" s="1"/>
  <c r="AD19" i="6"/>
  <c r="AD23" i="6" s="1"/>
  <c r="W6" i="6"/>
  <c r="W36" i="6" s="1"/>
  <c r="W38" i="6" s="1"/>
  <c r="W39" i="6" s="1"/>
  <c r="AF6" i="6"/>
  <c r="AF9" i="6" s="1"/>
  <c r="X6" i="6"/>
  <c r="X9" i="6" s="1"/>
  <c r="AC19" i="6"/>
  <c r="AC23" i="6" s="1"/>
  <c r="AA6" i="6"/>
  <c r="AA9" i="6" s="1"/>
  <c r="K6" i="6"/>
  <c r="K36" i="6" s="1"/>
  <c r="K38" i="6" s="1"/>
  <c r="K39" i="6" s="1"/>
  <c r="H6" i="6"/>
  <c r="H36" i="6" s="1"/>
  <c r="H38" i="6" s="1"/>
  <c r="H39" i="6" s="1"/>
  <c r="Q19" i="6"/>
  <c r="Q23" i="6" s="1"/>
  <c r="G19" i="6"/>
  <c r="Y19" i="6"/>
  <c r="Y23" i="6" s="1"/>
  <c r="D19" i="6"/>
  <c r="D6" i="6"/>
  <c r="N19" i="6"/>
  <c r="N23" i="6" s="1"/>
  <c r="N6" i="6"/>
  <c r="T6" i="6"/>
  <c r="T19" i="6"/>
  <c r="T23" i="6" s="1"/>
  <c r="O19" i="6"/>
  <c r="O23" i="6" s="1"/>
  <c r="O6" i="6"/>
  <c r="AE9" i="6"/>
  <c r="AE36" i="6"/>
  <c r="AE38" i="6" s="1"/>
  <c r="AE39" i="6" s="1"/>
  <c r="AB6" i="6"/>
  <c r="AB19" i="6"/>
  <c r="AB23" i="6" s="1"/>
  <c r="Q9" i="6"/>
  <c r="Q36" i="6"/>
  <c r="Q38" i="6" s="1"/>
  <c r="Q39" i="6" s="1"/>
  <c r="AG36" i="6"/>
  <c r="AG38" i="6" s="1"/>
  <c r="AG39" i="6" s="1"/>
  <c r="M9" i="6"/>
  <c r="M36" i="6"/>
  <c r="M38" i="6" s="1"/>
  <c r="M39" i="6" s="1"/>
  <c r="R19" i="6"/>
  <c r="R23" i="6" s="1"/>
  <c r="R6" i="6"/>
  <c r="V19" i="6"/>
  <c r="V23" i="6" s="1"/>
  <c r="V6" i="6"/>
  <c r="D43" i="3"/>
  <c r="C43" i="3" s="1"/>
  <c r="I6" i="6"/>
  <c r="I19" i="6"/>
  <c r="P9" i="6"/>
  <c r="P36" i="6"/>
  <c r="P38" i="6" s="1"/>
  <c r="P39" i="6" s="1"/>
  <c r="J19" i="6"/>
  <c r="J23" i="6" s="1"/>
  <c r="J6" i="6"/>
  <c r="AD9" i="6"/>
  <c r="AD36" i="6"/>
  <c r="AD38" i="6" s="1"/>
  <c r="AD39" i="6" s="1"/>
  <c r="F19" i="6"/>
  <c r="F6" i="6"/>
  <c r="F36" i="6" s="1"/>
  <c r="L6" i="6"/>
  <c r="L19" i="6"/>
  <c r="L23" i="6" s="1"/>
  <c r="U6" i="6"/>
  <c r="U19" i="6"/>
  <c r="U23" i="6" s="1"/>
  <c r="E19" i="6"/>
  <c r="E6" i="6"/>
  <c r="Y9" i="6"/>
  <c r="Y36" i="6"/>
  <c r="Y38" i="6" s="1"/>
  <c r="Y39" i="6" s="1"/>
  <c r="Z19" i="6"/>
  <c r="Z23" i="6" s="1"/>
  <c r="Z6" i="6"/>
  <c r="AC9" i="6"/>
  <c r="AC36" i="6"/>
  <c r="AC38" i="6" s="1"/>
  <c r="AC39" i="6" s="1"/>
  <c r="F54" i="6"/>
  <c r="G20" i="2"/>
  <c r="F17" i="2"/>
  <c r="G54" i="6"/>
  <c r="G35" i="6"/>
  <c r="C35" i="6" s="1"/>
  <c r="I16" i="10"/>
  <c r="I8" i="19" s="1"/>
  <c r="I7" i="19" s="1"/>
  <c r="I25" i="19" s="1"/>
  <c r="AD16" i="10"/>
  <c r="AD8" i="19" s="1"/>
  <c r="AD7" i="19" s="1"/>
  <c r="N16" i="10"/>
  <c r="N8" i="19" s="1"/>
  <c r="N7" i="19" s="1"/>
  <c r="V16" i="10"/>
  <c r="V8" i="19" s="1"/>
  <c r="V7" i="19" s="1"/>
  <c r="R16" i="10"/>
  <c r="R8" i="19" s="1"/>
  <c r="R7" i="19" s="1"/>
  <c r="Y16" i="10"/>
  <c r="Y8" i="19" s="1"/>
  <c r="Y7" i="19" s="1"/>
  <c r="L16" i="10"/>
  <c r="L8" i="19" s="1"/>
  <c r="L7" i="19" s="1"/>
  <c r="AF16" i="10"/>
  <c r="AF8" i="19" s="1"/>
  <c r="AC16" i="10"/>
  <c r="AC8" i="19" s="1"/>
  <c r="AC7" i="19" s="1"/>
  <c r="S16" i="10"/>
  <c r="S8" i="19" s="1"/>
  <c r="S7" i="19" s="1"/>
  <c r="Q16" i="10"/>
  <c r="Q8" i="19" s="1"/>
  <c r="Q7" i="19" s="1"/>
  <c r="K16" i="10"/>
  <c r="K8" i="19" s="1"/>
  <c r="K7" i="19" s="1"/>
  <c r="J16" i="10"/>
  <c r="J8" i="19" s="1"/>
  <c r="J7" i="19" s="1"/>
  <c r="O16" i="10"/>
  <c r="O8" i="19" s="1"/>
  <c r="O7" i="19" s="1"/>
  <c r="Y4" i="18"/>
  <c r="X54" i="18"/>
  <c r="X67" i="18"/>
  <c r="X41" i="18"/>
  <c r="Y4" i="24"/>
  <c r="X13" i="24"/>
  <c r="X31" i="24"/>
  <c r="X22" i="24"/>
  <c r="AA16" i="10"/>
  <c r="AA8" i="19" s="1"/>
  <c r="AA7" i="19" s="1"/>
  <c r="T16" i="10"/>
  <c r="T8" i="19" s="1"/>
  <c r="T7" i="19" s="1"/>
  <c r="F16" i="10"/>
  <c r="F8" i="19" s="1"/>
  <c r="F7" i="19" s="1"/>
  <c r="F25" i="19" s="1"/>
  <c r="Z16" i="10"/>
  <c r="Z8" i="19" s="1"/>
  <c r="Z7" i="19" s="1"/>
  <c r="AB16" i="10"/>
  <c r="AB8" i="19" s="1"/>
  <c r="X16" i="10"/>
  <c r="X8" i="19" s="1"/>
  <c r="X7" i="19" s="1"/>
  <c r="W16" i="10"/>
  <c r="W8" i="19" s="1"/>
  <c r="W7" i="19" s="1"/>
  <c r="P16" i="10"/>
  <c r="P8" i="19" s="1"/>
  <c r="P7" i="19" s="1"/>
  <c r="AG16" i="10"/>
  <c r="AG8" i="19" s="1"/>
  <c r="E50" i="6"/>
  <c r="E55" i="6" s="1"/>
  <c r="E34" i="6"/>
  <c r="G9" i="6"/>
  <c r="D54" i="6"/>
  <c r="G36" i="6"/>
  <c r="AE16" i="10"/>
  <c r="AE8" i="19" s="1"/>
  <c r="AE7" i="19" s="1"/>
  <c r="U16" i="10"/>
  <c r="U8" i="19" s="1"/>
  <c r="U7" i="19" s="1"/>
  <c r="H16" i="10"/>
  <c r="H8" i="19" s="1"/>
  <c r="H7" i="19" s="1"/>
  <c r="H25" i="19" s="1"/>
  <c r="M16" i="10"/>
  <c r="M8" i="19" s="1"/>
  <c r="M7" i="19" s="1"/>
  <c r="J35" i="24"/>
  <c r="J22" i="19" s="1"/>
  <c r="J21" i="19" s="1"/>
  <c r="L32" i="24"/>
  <c r="J75" i="18"/>
  <c r="J16" i="19" s="1"/>
  <c r="J15" i="19" s="1"/>
  <c r="L33" i="24"/>
  <c r="L34" i="24"/>
  <c r="E16" i="10"/>
  <c r="C19" i="2"/>
  <c r="C13" i="7" s="1"/>
  <c r="C15" i="7" s="1"/>
  <c r="E20" i="9" l="1"/>
  <c r="E21" i="9" s="1"/>
  <c r="E8" i="19"/>
  <c r="AH92" i="1"/>
  <c r="AH48" i="34"/>
  <c r="AH72" i="18"/>
  <c r="AH47" i="10"/>
  <c r="D48" i="6"/>
  <c r="D32" i="6"/>
  <c r="AH235" i="1"/>
  <c r="AH41" i="36"/>
  <c r="AH94" i="1"/>
  <c r="AH50" i="34"/>
  <c r="AH49" i="10"/>
  <c r="AH74" i="18"/>
  <c r="AH88" i="1"/>
  <c r="AH44" i="34"/>
  <c r="AH68" i="18"/>
  <c r="AH239" i="1"/>
  <c r="AH45" i="36"/>
  <c r="AH93" i="1"/>
  <c r="AH73" i="18"/>
  <c r="AH49" i="34"/>
  <c r="AH48" i="10"/>
  <c r="AH90" i="1"/>
  <c r="AH46" i="34"/>
  <c r="AH70" i="18"/>
  <c r="AH240" i="1"/>
  <c r="AH46" i="36"/>
  <c r="C6" i="6"/>
  <c r="C19" i="6"/>
  <c r="AH238" i="1"/>
  <c r="AH44" i="36"/>
  <c r="AH60" i="1"/>
  <c r="AH15" i="10"/>
  <c r="AH32" i="10"/>
  <c r="AH89" i="1"/>
  <c r="AH69" i="18"/>
  <c r="AH45" i="34"/>
  <c r="AH59" i="1"/>
  <c r="AH31" i="10"/>
  <c r="AH14" i="10"/>
  <c r="AH91" i="1"/>
  <c r="AH71" i="18"/>
  <c r="AH47" i="34"/>
  <c r="AH236" i="1"/>
  <c r="AH42" i="36"/>
  <c r="AH58" i="1"/>
  <c r="AH13" i="10"/>
  <c r="AH30" i="10"/>
  <c r="AH237" i="1"/>
  <c r="AH43" i="36"/>
  <c r="C54" i="6"/>
  <c r="C51" i="6"/>
  <c r="J25" i="19"/>
  <c r="AF7" i="19"/>
  <c r="AG47" i="36"/>
  <c r="AG23" i="19" s="1"/>
  <c r="AB7" i="19"/>
  <c r="AG33" i="10"/>
  <c r="AG9" i="19" s="1"/>
  <c r="AG50" i="10"/>
  <c r="AG10" i="19" s="1"/>
  <c r="S9" i="6"/>
  <c r="C17" i="2"/>
  <c r="F25" i="7"/>
  <c r="W9" i="6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9" i="6"/>
  <c r="U9" i="6"/>
  <c r="U36" i="6"/>
  <c r="U38" i="6" s="1"/>
  <c r="U39" i="6" s="1"/>
  <c r="D6" i="19"/>
  <c r="C6" i="19" s="1"/>
  <c r="O9" i="6"/>
  <c r="O36" i="6"/>
  <c r="O38" i="6" s="1"/>
  <c r="O39" i="6" s="1"/>
  <c r="Z9" i="6"/>
  <c r="Z36" i="6"/>
  <c r="Z38" i="6" s="1"/>
  <c r="Z39" i="6" s="1"/>
  <c r="E36" i="6"/>
  <c r="E38" i="6" s="1"/>
  <c r="E39" i="6" s="1"/>
  <c r="E9" i="6"/>
  <c r="V9" i="6"/>
  <c r="V36" i="6"/>
  <c r="V38" i="6" s="1"/>
  <c r="V39" i="6" s="1"/>
  <c r="N9" i="6"/>
  <c r="N36" i="6"/>
  <c r="N38" i="6" s="1"/>
  <c r="N39" i="6" s="1"/>
  <c r="F20" i="2"/>
  <c r="C20" i="2" s="1"/>
  <c r="G34" i="6"/>
  <c r="G50" i="6"/>
  <c r="G55" i="6" s="1"/>
  <c r="Z4" i="24"/>
  <c r="Y22" i="24"/>
  <c r="Y31" i="24"/>
  <c r="Y13" i="24"/>
  <c r="Z4" i="18"/>
  <c r="Y54" i="18"/>
  <c r="Y67" i="18"/>
  <c r="Y41" i="18"/>
  <c r="G38" i="6"/>
  <c r="M33" i="24"/>
  <c r="M34" i="24"/>
  <c r="K75" i="18"/>
  <c r="K16" i="19" s="1"/>
  <c r="K15" i="19" s="1"/>
  <c r="K35" i="24"/>
  <c r="K22" i="19" s="1"/>
  <c r="K21" i="19" s="1"/>
  <c r="M32" i="24"/>
  <c r="AG7" i="19" l="1"/>
  <c r="AH50" i="10"/>
  <c r="AH10" i="19" s="1"/>
  <c r="AI235" i="1"/>
  <c r="AI41" i="36"/>
  <c r="AI238" i="1"/>
  <c r="AI44" i="36"/>
  <c r="AI91" i="1"/>
  <c r="AI71" i="18"/>
  <c r="AI47" i="34"/>
  <c r="AI93" i="1"/>
  <c r="AI73" i="18"/>
  <c r="AI49" i="34"/>
  <c r="AI48" i="10"/>
  <c r="D50" i="6"/>
  <c r="D55" i="6" s="1"/>
  <c r="D56" i="6" s="1"/>
  <c r="E56" i="6" s="1"/>
  <c r="AI239" i="1"/>
  <c r="AI45" i="36"/>
  <c r="AI59" i="1"/>
  <c r="AI31" i="10"/>
  <c r="AI14" i="10"/>
  <c r="AH75" i="18"/>
  <c r="AH16" i="19" s="1"/>
  <c r="AH51" i="34"/>
  <c r="AH17" i="19" s="1"/>
  <c r="F32" i="6"/>
  <c r="C32" i="6" s="1"/>
  <c r="F48" i="6"/>
  <c r="C48" i="6" s="1"/>
  <c r="AH47" i="36"/>
  <c r="AH23" i="19" s="1"/>
  <c r="AH21" i="19" s="1"/>
  <c r="AI237" i="1"/>
  <c r="AI43" i="36"/>
  <c r="D38" i="6"/>
  <c r="C38" i="6" s="1"/>
  <c r="C36" i="6"/>
  <c r="D34" i="6"/>
  <c r="D39" i="6" s="1"/>
  <c r="AH33" i="10"/>
  <c r="AH9" i="19" s="1"/>
  <c r="AI240" i="1"/>
  <c r="AI46" i="36"/>
  <c r="AI88" i="1"/>
  <c r="AI68" i="18"/>
  <c r="AI75" i="18" s="1"/>
  <c r="AI16" i="19" s="1"/>
  <c r="AI44" i="34"/>
  <c r="AI51" i="34" s="1"/>
  <c r="AI17" i="19" s="1"/>
  <c r="AI92" i="1"/>
  <c r="AI72" i="18"/>
  <c r="AI47" i="10"/>
  <c r="AI48" i="34"/>
  <c r="AI89" i="1"/>
  <c r="AI69" i="18"/>
  <c r="AI45" i="34"/>
  <c r="AI58" i="1"/>
  <c r="AI30" i="10"/>
  <c r="AI13" i="10"/>
  <c r="K25" i="19"/>
  <c r="AI90" i="1"/>
  <c r="AI46" i="34"/>
  <c r="AI70" i="18"/>
  <c r="E7" i="19"/>
  <c r="AH16" i="10"/>
  <c r="AI236" i="1"/>
  <c r="AI42" i="36"/>
  <c r="AI60" i="1"/>
  <c r="AI15" i="10"/>
  <c r="AI32" i="10"/>
  <c r="AI94" i="1"/>
  <c r="AI49" i="10"/>
  <c r="AI74" i="18"/>
  <c r="AI50" i="34"/>
  <c r="C30" i="19"/>
  <c r="D25" i="19"/>
  <c r="C12" i="1"/>
  <c r="C17" i="1" s="1"/>
  <c r="D7" i="9"/>
  <c r="D8" i="9"/>
  <c r="D6" i="9"/>
  <c r="D4" i="9"/>
  <c r="D5" i="9"/>
  <c r="D6" i="7"/>
  <c r="G39" i="6"/>
  <c r="C25" i="7"/>
  <c r="AA4" i="18"/>
  <c r="Z41" i="18"/>
  <c r="Z67" i="18"/>
  <c r="Z54" i="18"/>
  <c r="AA4" i="24"/>
  <c r="Z31" i="24"/>
  <c r="Z22" i="24"/>
  <c r="Z13" i="24"/>
  <c r="L35" i="24"/>
  <c r="L22" i="19" s="1"/>
  <c r="L21" i="19" s="1"/>
  <c r="N34" i="24"/>
  <c r="N33" i="24"/>
  <c r="N32" i="24"/>
  <c r="L75" i="18"/>
  <c r="L16" i="19" s="1"/>
  <c r="L15" i="19" s="1"/>
  <c r="D58" i="6" l="1"/>
  <c r="E58" i="6" s="1"/>
  <c r="AI33" i="10"/>
  <c r="AI9" i="19" s="1"/>
  <c r="AI15" i="19"/>
  <c r="AJ236" i="1"/>
  <c r="AJ42" i="36"/>
  <c r="AJ58" i="1"/>
  <c r="AJ13" i="10"/>
  <c r="AJ30" i="10"/>
  <c r="AJ93" i="1"/>
  <c r="AJ49" i="34"/>
  <c r="AJ73" i="18"/>
  <c r="AJ48" i="10"/>
  <c r="AJ60" i="1"/>
  <c r="AJ32" i="10"/>
  <c r="AJ15" i="10"/>
  <c r="AH15" i="19"/>
  <c r="AI16" i="10"/>
  <c r="AI8" i="19" s="1"/>
  <c r="AJ59" i="1"/>
  <c r="AJ14" i="10"/>
  <c r="AJ31" i="10"/>
  <c r="AJ89" i="1"/>
  <c r="AJ45" i="34"/>
  <c r="AJ69" i="18"/>
  <c r="AJ91" i="1"/>
  <c r="AJ71" i="18"/>
  <c r="AJ47" i="34"/>
  <c r="AJ88" i="1"/>
  <c r="AJ68" i="18"/>
  <c r="AJ44" i="34"/>
  <c r="AI47" i="36"/>
  <c r="AI23" i="19" s="1"/>
  <c r="AI21" i="19" s="1"/>
  <c r="AJ238" i="1"/>
  <c r="AJ44" i="36"/>
  <c r="AJ240" i="1"/>
  <c r="AJ46" i="36"/>
  <c r="AH8" i="19"/>
  <c r="E25" i="19"/>
  <c r="AJ239" i="1"/>
  <c r="AJ45" i="36"/>
  <c r="AJ237" i="1"/>
  <c r="AJ43" i="36"/>
  <c r="AI50" i="10"/>
  <c r="AI10" i="19" s="1"/>
  <c r="AJ94" i="1"/>
  <c r="AJ74" i="18"/>
  <c r="AJ49" i="10"/>
  <c r="AJ50" i="34"/>
  <c r="AJ90" i="1"/>
  <c r="AJ70" i="18"/>
  <c r="AJ46" i="34"/>
  <c r="AJ92" i="1"/>
  <c r="AJ48" i="34"/>
  <c r="AJ72" i="18"/>
  <c r="AJ47" i="10"/>
  <c r="AJ235" i="1"/>
  <c r="AJ41" i="36"/>
  <c r="D42" i="6"/>
  <c r="E42" i="6" s="1"/>
  <c r="D40" i="6"/>
  <c r="E40" i="6" s="1"/>
  <c r="E7" i="9"/>
  <c r="E6" i="9"/>
  <c r="E5" i="9"/>
  <c r="L25" i="19"/>
  <c r="E4" i="9"/>
  <c r="F4" i="9" s="1"/>
  <c r="G4" i="9" s="1"/>
  <c r="H4" i="9" s="1"/>
  <c r="I4" i="9" s="1"/>
  <c r="F50" i="6"/>
  <c r="C50" i="6" s="1"/>
  <c r="F34" i="6"/>
  <c r="C34" i="6" s="1"/>
  <c r="AB4" i="24"/>
  <c r="AA31" i="24"/>
  <c r="AA13" i="24"/>
  <c r="AA22" i="24"/>
  <c r="AB4" i="18"/>
  <c r="AA67" i="18"/>
  <c r="AA41" i="18"/>
  <c r="AA54" i="18"/>
  <c r="M75" i="18"/>
  <c r="M16" i="19" s="1"/>
  <c r="M15" i="19" s="1"/>
  <c r="M35" i="24"/>
  <c r="M22" i="19" s="1"/>
  <c r="M21" i="19" s="1"/>
  <c r="O33" i="24"/>
  <c r="O32" i="24"/>
  <c r="O34" i="24"/>
  <c r="AK235" i="1" l="1"/>
  <c r="AK41" i="36"/>
  <c r="AK60" i="1"/>
  <c r="AK32" i="10"/>
  <c r="AK15" i="10"/>
  <c r="AK91" i="1"/>
  <c r="AK71" i="18"/>
  <c r="AK47" i="34"/>
  <c r="AK240" i="1"/>
  <c r="AK46" i="36"/>
  <c r="AK89" i="1"/>
  <c r="AK45" i="34"/>
  <c r="AK69" i="18"/>
  <c r="AK93" i="1"/>
  <c r="AK73" i="18"/>
  <c r="AK49" i="34"/>
  <c r="AK48" i="10"/>
  <c r="AJ47" i="36"/>
  <c r="AJ23" i="19" s="1"/>
  <c r="AJ21" i="19" s="1"/>
  <c r="AK94" i="1"/>
  <c r="AK74" i="18"/>
  <c r="AK50" i="34"/>
  <c r="AK49" i="10"/>
  <c r="AJ33" i="10"/>
  <c r="AJ9" i="19" s="1"/>
  <c r="AK238" i="1"/>
  <c r="AK44" i="36"/>
  <c r="AJ16" i="10"/>
  <c r="AK90" i="1"/>
  <c r="AK46" i="34"/>
  <c r="AK70" i="18"/>
  <c r="AH7" i="19"/>
  <c r="AJ50" i="10"/>
  <c r="AJ10" i="19" s="1"/>
  <c r="AK59" i="1"/>
  <c r="AK14" i="10"/>
  <c r="AK31" i="10"/>
  <c r="AK58" i="1"/>
  <c r="AK30" i="10"/>
  <c r="AK13" i="10"/>
  <c r="AK237" i="1"/>
  <c r="AK43" i="36"/>
  <c r="AJ51" i="34"/>
  <c r="AJ17" i="19" s="1"/>
  <c r="AI7" i="19"/>
  <c r="AI25" i="19" s="1"/>
  <c r="AJ75" i="18"/>
  <c r="AJ16" i="19" s="1"/>
  <c r="AK236" i="1"/>
  <c r="AK42" i="36"/>
  <c r="AK88" i="1"/>
  <c r="AK68" i="18"/>
  <c r="AK75" i="18" s="1"/>
  <c r="AK16" i="19" s="1"/>
  <c r="AK44" i="34"/>
  <c r="AK92" i="1"/>
  <c r="AK72" i="18"/>
  <c r="AK47" i="10"/>
  <c r="AK48" i="34"/>
  <c r="AK239" i="1"/>
  <c r="AK45" i="36"/>
  <c r="M5" i="9"/>
  <c r="F5" i="9"/>
  <c r="G5" i="9" s="1"/>
  <c r="H5" i="9" s="1"/>
  <c r="I5" i="9" s="1"/>
  <c r="M6" i="9"/>
  <c r="F6" i="9"/>
  <c r="G6" i="9" s="1"/>
  <c r="H6" i="9" s="1"/>
  <c r="I6" i="9" s="1"/>
  <c r="M25" i="19"/>
  <c r="M8" i="9"/>
  <c r="F8" i="9"/>
  <c r="H8" i="9" s="1"/>
  <c r="I8" i="9" s="1"/>
  <c r="M7" i="9"/>
  <c r="F7" i="9"/>
  <c r="G7" i="9" s="1"/>
  <c r="H7" i="9" s="1"/>
  <c r="I7" i="9" s="1"/>
  <c r="F39" i="6"/>
  <c r="F55" i="6"/>
  <c r="AC4" i="18"/>
  <c r="AB67" i="18"/>
  <c r="AB41" i="18"/>
  <c r="AB54" i="18"/>
  <c r="AC4" i="24"/>
  <c r="AB13" i="24"/>
  <c r="AB31" i="24"/>
  <c r="AB22" i="24"/>
  <c r="P34" i="24"/>
  <c r="N35" i="24"/>
  <c r="N22" i="19" s="1"/>
  <c r="N21" i="19" s="1"/>
  <c r="P33" i="24"/>
  <c r="P32" i="24"/>
  <c r="N75" i="18"/>
  <c r="N16" i="19" s="1"/>
  <c r="N15" i="19" s="1"/>
  <c r="AK50" i="10" l="1"/>
  <c r="AK10" i="19" s="1"/>
  <c r="AK16" i="10"/>
  <c r="AK8" i="19" s="1"/>
  <c r="AL239" i="1"/>
  <c r="AL45" i="36"/>
  <c r="AH25" i="19"/>
  <c r="AL94" i="1"/>
  <c r="AL49" i="10"/>
  <c r="AL74" i="18"/>
  <c r="AL50" i="34"/>
  <c r="AL237" i="1"/>
  <c r="AL43" i="36"/>
  <c r="AL91" i="1"/>
  <c r="AL71" i="18"/>
  <c r="AL47" i="34"/>
  <c r="AL92" i="1"/>
  <c r="AL72" i="18"/>
  <c r="AL48" i="34"/>
  <c r="AL47" i="10"/>
  <c r="AK33" i="10"/>
  <c r="AK9" i="19" s="1"/>
  <c r="AK7" i="19" s="1"/>
  <c r="AK25" i="19" s="1"/>
  <c r="AL90" i="1"/>
  <c r="AL46" i="34"/>
  <c r="AL70" i="18"/>
  <c r="N25" i="19"/>
  <c r="AK51" i="34"/>
  <c r="AK17" i="19" s="1"/>
  <c r="AL58" i="1"/>
  <c r="AL13" i="10"/>
  <c r="AL30" i="10"/>
  <c r="AJ8" i="19"/>
  <c r="AL93" i="1"/>
  <c r="AL73" i="18"/>
  <c r="AL48" i="10"/>
  <c r="AL49" i="34"/>
  <c r="AL60" i="1"/>
  <c r="AL32" i="10"/>
  <c r="AL15" i="10"/>
  <c r="AL88" i="1"/>
  <c r="AL68" i="18"/>
  <c r="AL44" i="34"/>
  <c r="AL51" i="34" s="1"/>
  <c r="AL17" i="19" s="1"/>
  <c r="AL89" i="1"/>
  <c r="AL69" i="18"/>
  <c r="AL45" i="34"/>
  <c r="AL59" i="1"/>
  <c r="AL14" i="10"/>
  <c r="AL31" i="10"/>
  <c r="AL236" i="1"/>
  <c r="AL42" i="36"/>
  <c r="AK47" i="36"/>
  <c r="AK23" i="19" s="1"/>
  <c r="AK21" i="19" s="1"/>
  <c r="AK15" i="19"/>
  <c r="AL238" i="1"/>
  <c r="AL44" i="36"/>
  <c r="AJ15" i="19"/>
  <c r="AL240" i="1"/>
  <c r="AL46" i="36"/>
  <c r="AL235" i="1"/>
  <c r="AL41" i="36"/>
  <c r="F58" i="6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AJ58" i="6" s="1"/>
  <c r="AK58" i="6" s="1"/>
  <c r="AL58" i="6" s="1"/>
  <c r="AM58" i="6" s="1"/>
  <c r="AN58" i="6" s="1"/>
  <c r="AO58" i="6" s="1"/>
  <c r="AP58" i="6" s="1"/>
  <c r="AQ58" i="6" s="1"/>
  <c r="C55" i="6"/>
  <c r="F42" i="6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J42" i="6" s="1"/>
  <c r="AK42" i="6" s="1"/>
  <c r="AL42" i="6" s="1"/>
  <c r="AM42" i="6" s="1"/>
  <c r="AN42" i="6" s="1"/>
  <c r="AO42" i="6" s="1"/>
  <c r="AP42" i="6" s="1"/>
  <c r="AQ42" i="6" s="1"/>
  <c r="C39" i="6"/>
  <c r="I9" i="9"/>
  <c r="AQ24" i="19" s="1"/>
  <c r="H9" i="9"/>
  <c r="AQ8" i="6" s="1"/>
  <c r="C4" i="7" s="1"/>
  <c r="F40" i="6"/>
  <c r="F56" i="6"/>
  <c r="AD4" i="24"/>
  <c r="AC22" i="24"/>
  <c r="AC13" i="24"/>
  <c r="AC31" i="24"/>
  <c r="AD4" i="18"/>
  <c r="AC54" i="18"/>
  <c r="AC41" i="18"/>
  <c r="AC67" i="18"/>
  <c r="Q34" i="24"/>
  <c r="O75" i="18"/>
  <c r="O16" i="19" s="1"/>
  <c r="O15" i="19" s="1"/>
  <c r="O35" i="24"/>
  <c r="O22" i="19" s="1"/>
  <c r="O21" i="19" s="1"/>
  <c r="Q32" i="24"/>
  <c r="Q33" i="24"/>
  <c r="AL50" i="10" l="1"/>
  <c r="AL10" i="19" s="1"/>
  <c r="AM240" i="1"/>
  <c r="AM46" i="36"/>
  <c r="AM236" i="1"/>
  <c r="AM42" i="36"/>
  <c r="AM60" i="1"/>
  <c r="AM32" i="10"/>
  <c r="AM15" i="10"/>
  <c r="AL33" i="10"/>
  <c r="AL9" i="19" s="1"/>
  <c r="AM237" i="1"/>
  <c r="AM43" i="36"/>
  <c r="AM90" i="1"/>
  <c r="AM46" i="34"/>
  <c r="AM70" i="18"/>
  <c r="AM91" i="1"/>
  <c r="AM47" i="34"/>
  <c r="AM71" i="18"/>
  <c r="AL47" i="36"/>
  <c r="AL23" i="19" s="1"/>
  <c r="AL21" i="19" s="1"/>
  <c r="AM235" i="1"/>
  <c r="AM41" i="36"/>
  <c r="AM59" i="1"/>
  <c r="AM31" i="10"/>
  <c r="AM14" i="10"/>
  <c r="AM16" i="10" s="1"/>
  <c r="AM8" i="19" s="1"/>
  <c r="AM93" i="1"/>
  <c r="AM49" i="34"/>
  <c r="AM73" i="18"/>
  <c r="AM48" i="10"/>
  <c r="AM94" i="1"/>
  <c r="AM74" i="18"/>
  <c r="AM50" i="34"/>
  <c r="AM49" i="10"/>
  <c r="AM89" i="1"/>
  <c r="AM69" i="18"/>
  <c r="AM45" i="34"/>
  <c r="AJ7" i="19"/>
  <c r="AM88" i="1"/>
  <c r="AM68" i="18"/>
  <c r="AM44" i="34"/>
  <c r="AM58" i="1"/>
  <c r="AM30" i="10"/>
  <c r="AM13" i="10"/>
  <c r="AM239" i="1"/>
  <c r="AM45" i="36"/>
  <c r="AM238" i="1"/>
  <c r="AM44" i="36"/>
  <c r="AL75" i="18"/>
  <c r="AL16" i="19" s="1"/>
  <c r="AL15" i="19" s="1"/>
  <c r="AL16" i="10"/>
  <c r="AM92" i="1"/>
  <c r="AM72" i="18"/>
  <c r="AM47" i="10"/>
  <c r="AM48" i="34"/>
  <c r="AQ22" i="6"/>
  <c r="C8" i="6"/>
  <c r="C11" i="6" s="1"/>
  <c r="AQ9" i="6"/>
  <c r="C12" i="6" s="1"/>
  <c r="C24" i="19"/>
  <c r="O25" i="19"/>
  <c r="AG22" i="6"/>
  <c r="AG9" i="6"/>
  <c r="G40" i="6"/>
  <c r="G56" i="6"/>
  <c r="AE4" i="18"/>
  <c r="AD54" i="18"/>
  <c r="AD41" i="18"/>
  <c r="AD67" i="18"/>
  <c r="AE4" i="24"/>
  <c r="AD31" i="24"/>
  <c r="AD22" i="24"/>
  <c r="AD13" i="24"/>
  <c r="P75" i="18"/>
  <c r="P16" i="19" s="1"/>
  <c r="P15" i="19" s="1"/>
  <c r="P35" i="24"/>
  <c r="P22" i="19" s="1"/>
  <c r="P21" i="19" s="1"/>
  <c r="R33" i="24"/>
  <c r="R32" i="24"/>
  <c r="R34" i="24"/>
  <c r="AN238" i="1" l="1"/>
  <c r="AN44" i="36"/>
  <c r="AN93" i="1"/>
  <c r="AN73" i="18"/>
  <c r="AN48" i="10"/>
  <c r="AN49" i="34"/>
  <c r="AN90" i="1"/>
  <c r="AN70" i="18"/>
  <c r="AN46" i="34"/>
  <c r="AN89" i="1"/>
  <c r="AN45" i="34"/>
  <c r="AN69" i="18"/>
  <c r="AN239" i="1"/>
  <c r="AN45" i="36"/>
  <c r="AM47" i="36"/>
  <c r="AM23" i="19" s="1"/>
  <c r="AM21" i="19" s="1"/>
  <c r="AM51" i="34"/>
  <c r="AM17" i="19" s="1"/>
  <c r="AN94" i="1"/>
  <c r="AN49" i="10"/>
  <c r="AN50" i="34"/>
  <c r="AN74" i="18"/>
  <c r="AN237" i="1"/>
  <c r="AN43" i="36"/>
  <c r="AN59" i="1"/>
  <c r="AN14" i="10"/>
  <c r="AN31" i="10"/>
  <c r="AN240" i="1"/>
  <c r="AN46" i="36"/>
  <c r="AJ25" i="19"/>
  <c r="AN235" i="1"/>
  <c r="AN41" i="36"/>
  <c r="AM33" i="10"/>
  <c r="AM9" i="19" s="1"/>
  <c r="AM7" i="19" s="1"/>
  <c r="AN60" i="1"/>
  <c r="AN32" i="10"/>
  <c r="AN15" i="10"/>
  <c r="AN58" i="1"/>
  <c r="AN30" i="10"/>
  <c r="AN13" i="10"/>
  <c r="AN236" i="1"/>
  <c r="AN42" i="36"/>
  <c r="AM75" i="18"/>
  <c r="AM16" i="19" s="1"/>
  <c r="AM50" i="10"/>
  <c r="AM10" i="19" s="1"/>
  <c r="AN91" i="1"/>
  <c r="AN47" i="34"/>
  <c r="AN71" i="18"/>
  <c r="AN92" i="1"/>
  <c r="AN48" i="34"/>
  <c r="AN72" i="18"/>
  <c r="AN47" i="10"/>
  <c r="AN88" i="1"/>
  <c r="AN68" i="18"/>
  <c r="AN75" i="18" s="1"/>
  <c r="AN16" i="19" s="1"/>
  <c r="AN44" i="34"/>
  <c r="AL8" i="19"/>
  <c r="C9" i="6"/>
  <c r="C22" i="6"/>
  <c r="AQ23" i="6"/>
  <c r="P25" i="19"/>
  <c r="AG23" i="6"/>
  <c r="D4" i="7"/>
  <c r="D7" i="7" s="1"/>
  <c r="D8" i="7" s="1"/>
  <c r="D9" i="7" s="1"/>
  <c r="C16" i="7" s="1"/>
  <c r="H40" i="6"/>
  <c r="H56" i="6"/>
  <c r="AF4" i="24"/>
  <c r="AE31" i="24"/>
  <c r="AE13" i="24"/>
  <c r="AE22" i="24"/>
  <c r="AF4" i="18"/>
  <c r="AE67" i="18"/>
  <c r="AE41" i="18"/>
  <c r="AE54" i="18"/>
  <c r="S34" i="24"/>
  <c r="S32" i="24"/>
  <c r="S33" i="24"/>
  <c r="Q35" i="24"/>
  <c r="Q22" i="19" s="1"/>
  <c r="Q21" i="19" s="1"/>
  <c r="Q75" i="18"/>
  <c r="Q16" i="19" s="1"/>
  <c r="Q15" i="19" s="1"/>
  <c r="G27" i="7" l="1"/>
  <c r="G28" i="7" s="1"/>
  <c r="I27" i="7"/>
  <c r="I28" i="7" s="1"/>
  <c r="E27" i="7"/>
  <c r="E28" i="7" s="1"/>
  <c r="H27" i="7"/>
  <c r="H28" i="7" s="1"/>
  <c r="D27" i="7"/>
  <c r="C18" i="7"/>
  <c r="C19" i="7" s="1"/>
  <c r="F27" i="7"/>
  <c r="F28" i="7" s="1"/>
  <c r="AO92" i="1"/>
  <c r="AO48" i="34"/>
  <c r="AO47" i="10"/>
  <c r="AO72" i="18"/>
  <c r="AO237" i="1"/>
  <c r="AO43" i="36"/>
  <c r="AO89" i="1"/>
  <c r="AO69" i="18"/>
  <c r="AO45" i="34"/>
  <c r="AO60" i="1"/>
  <c r="AO32" i="10"/>
  <c r="AO15" i="10"/>
  <c r="AO235" i="1"/>
  <c r="AO41" i="36"/>
  <c r="AO94" i="1"/>
  <c r="AO74" i="18"/>
  <c r="AO50" i="34"/>
  <c r="AO49" i="10"/>
  <c r="AO90" i="1"/>
  <c r="AO70" i="18"/>
  <c r="AO46" i="34"/>
  <c r="AM15" i="19"/>
  <c r="AM25" i="19" s="1"/>
  <c r="Q25" i="19"/>
  <c r="AN51" i="34"/>
  <c r="AN17" i="19" s="1"/>
  <c r="AN15" i="19" s="1"/>
  <c r="AO236" i="1"/>
  <c r="AO42" i="36"/>
  <c r="AO88" i="1"/>
  <c r="AO44" i="34"/>
  <c r="AO68" i="18"/>
  <c r="AN16" i="10"/>
  <c r="AN8" i="19" s="1"/>
  <c r="AO91" i="1"/>
  <c r="AO71" i="18"/>
  <c r="AO47" i="34"/>
  <c r="AN47" i="36"/>
  <c r="AN23" i="19" s="1"/>
  <c r="AN21" i="19" s="1"/>
  <c r="AL7" i="19"/>
  <c r="AL25" i="19" s="1"/>
  <c r="AO239" i="1"/>
  <c r="AO45" i="36"/>
  <c r="AN50" i="10"/>
  <c r="AN10" i="19" s="1"/>
  <c r="AN33" i="10"/>
  <c r="AN9" i="19" s="1"/>
  <c r="AO240" i="1"/>
  <c r="AO46" i="36"/>
  <c r="AO93" i="1"/>
  <c r="AO73" i="18"/>
  <c r="AO49" i="34"/>
  <c r="AO48" i="10"/>
  <c r="AO58" i="1"/>
  <c r="AO13" i="10"/>
  <c r="AO30" i="10"/>
  <c r="AO59" i="1"/>
  <c r="AO14" i="10"/>
  <c r="AO31" i="10"/>
  <c r="AO238" i="1"/>
  <c r="AO44" i="36"/>
  <c r="I40" i="6"/>
  <c r="I56" i="6"/>
  <c r="AG4" i="18"/>
  <c r="AH4" i="18" s="1"/>
  <c r="AF41" i="18"/>
  <c r="AF67" i="18"/>
  <c r="AF54" i="18"/>
  <c r="AG4" i="24"/>
  <c r="AH4" i="24" s="1"/>
  <c r="AF22" i="24"/>
  <c r="AF31" i="24"/>
  <c r="AF13" i="24"/>
  <c r="T34" i="24"/>
  <c r="T33" i="24"/>
  <c r="R75" i="18"/>
  <c r="R16" i="19" s="1"/>
  <c r="R15" i="19" s="1"/>
  <c r="R35" i="24"/>
  <c r="R22" i="19" s="1"/>
  <c r="R21" i="19" s="1"/>
  <c r="T32" i="24"/>
  <c r="AO50" i="10" l="1"/>
  <c r="AO10" i="19" s="1"/>
  <c r="AN7" i="19"/>
  <c r="C27" i="7"/>
  <c r="F18" i="6"/>
  <c r="F23" i="6" s="1"/>
  <c r="H18" i="6"/>
  <c r="H23" i="6" s="1"/>
  <c r="D28" i="7"/>
  <c r="E18" i="6"/>
  <c r="E23" i="6" s="1"/>
  <c r="I18" i="6"/>
  <c r="I23" i="6" s="1"/>
  <c r="G18" i="6"/>
  <c r="G23" i="6" s="1"/>
  <c r="AI4" i="18"/>
  <c r="AH41" i="18"/>
  <c r="AH67" i="18"/>
  <c r="AH54" i="18"/>
  <c r="AP58" i="1"/>
  <c r="AP30" i="10"/>
  <c r="AP13" i="10"/>
  <c r="AP60" i="1"/>
  <c r="AP32" i="10"/>
  <c r="AP15" i="10"/>
  <c r="AP90" i="1"/>
  <c r="AP46" i="34"/>
  <c r="AP70" i="18"/>
  <c r="AP91" i="1"/>
  <c r="AP71" i="18"/>
  <c r="AP47" i="34"/>
  <c r="AN25" i="19"/>
  <c r="AO75" i="18"/>
  <c r="AO16" i="19" s="1"/>
  <c r="AP93" i="1"/>
  <c r="AP73" i="18"/>
  <c r="AP49" i="34"/>
  <c r="AP48" i="10"/>
  <c r="AP89" i="1"/>
  <c r="AP69" i="18"/>
  <c r="AP45" i="34"/>
  <c r="AP240" i="1"/>
  <c r="AP46" i="36"/>
  <c r="AP237" i="1"/>
  <c r="AP43" i="36"/>
  <c r="AI4" i="24"/>
  <c r="AH31" i="24"/>
  <c r="AH22" i="24"/>
  <c r="AH13" i="24"/>
  <c r="AP88" i="1"/>
  <c r="AP44" i="34"/>
  <c r="AP68" i="18"/>
  <c r="AO47" i="36"/>
  <c r="AO23" i="19" s="1"/>
  <c r="AO21" i="19" s="1"/>
  <c r="AO33" i="10"/>
  <c r="AO9" i="19" s="1"/>
  <c r="AP239" i="1"/>
  <c r="AP45" i="36"/>
  <c r="AP236" i="1"/>
  <c r="AP42" i="36"/>
  <c r="AP235" i="1"/>
  <c r="AP41" i="36"/>
  <c r="AP92" i="1"/>
  <c r="AP72" i="18"/>
  <c r="AP48" i="34"/>
  <c r="AP47" i="10"/>
  <c r="AP50" i="10" s="1"/>
  <c r="AP10" i="19" s="1"/>
  <c r="AP238" i="1"/>
  <c r="AP44" i="36"/>
  <c r="AO51" i="34"/>
  <c r="AO17" i="19" s="1"/>
  <c r="AP94" i="1"/>
  <c r="AP74" i="18"/>
  <c r="AP50" i="34"/>
  <c r="AP49" i="10"/>
  <c r="AP59" i="1"/>
  <c r="AP31" i="10"/>
  <c r="AP14" i="10"/>
  <c r="AO16" i="10"/>
  <c r="AO8" i="19" s="1"/>
  <c r="R25" i="19"/>
  <c r="J56" i="6"/>
  <c r="J40" i="6"/>
  <c r="AG22" i="24"/>
  <c r="AG31" i="24"/>
  <c r="AG13" i="24"/>
  <c r="AG54" i="18"/>
  <c r="AG67" i="18"/>
  <c r="AG41" i="18"/>
  <c r="S75" i="18"/>
  <c r="S16" i="19" s="1"/>
  <c r="S15" i="19" s="1"/>
  <c r="S35" i="24"/>
  <c r="S22" i="19" s="1"/>
  <c r="S21" i="19" s="1"/>
  <c r="U32" i="24"/>
  <c r="U33" i="24"/>
  <c r="U34" i="24"/>
  <c r="AO7" i="19" l="1"/>
  <c r="D18" i="6"/>
  <c r="C28" i="7"/>
  <c r="AQ89" i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AQ69" i="18"/>
  <c r="C69" i="18" s="1"/>
  <c r="AQ45" i="34"/>
  <c r="C45" i="34" s="1"/>
  <c r="AP51" i="34"/>
  <c r="AP17" i="19" s="1"/>
  <c r="AQ90" i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AQ70" i="18"/>
  <c r="C70" i="18" s="1"/>
  <c r="AQ46" i="34"/>
  <c r="C46" i="34" s="1"/>
  <c r="AP75" i="18"/>
  <c r="AP16" i="19" s="1"/>
  <c r="S25" i="19"/>
  <c r="AQ92" i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AQ72" i="18"/>
  <c r="C72" i="18" s="1"/>
  <c r="AQ48" i="34"/>
  <c r="C48" i="34" s="1"/>
  <c r="AQ47" i="10"/>
  <c r="C47" i="10" s="1"/>
  <c r="AQ59" i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AQ14" i="10"/>
  <c r="C14" i="10" s="1"/>
  <c r="AQ31" i="10"/>
  <c r="C31" i="10" s="1"/>
  <c r="AP47" i="36"/>
  <c r="AP23" i="19" s="1"/>
  <c r="AP21" i="19" s="1"/>
  <c r="AQ60" i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AQ15" i="10"/>
  <c r="C15" i="10" s="1"/>
  <c r="AQ32" i="10"/>
  <c r="C32" i="10" s="1"/>
  <c r="AQ235" i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AQ41" i="36"/>
  <c r="AQ93" i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AQ73" i="18"/>
  <c r="C73" i="18" s="1"/>
  <c r="AQ49" i="34"/>
  <c r="C49" i="34" s="1"/>
  <c r="AQ48" i="10"/>
  <c r="AI13" i="24"/>
  <c r="AI31" i="24"/>
  <c r="AJ4" i="24"/>
  <c r="AI22" i="24"/>
  <c r="AQ88" i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AQ44" i="34"/>
  <c r="AQ68" i="18"/>
  <c r="AP33" i="10"/>
  <c r="AP9" i="19" s="1"/>
  <c r="AQ236" i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AQ42" i="36"/>
  <c r="C42" i="36" s="1"/>
  <c r="AO15" i="19"/>
  <c r="AO25" i="19" s="1"/>
  <c r="AQ94" i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AQ74" i="18"/>
  <c r="C74" i="18" s="1"/>
  <c r="AQ49" i="10"/>
  <c r="C49" i="10" s="1"/>
  <c r="AQ50" i="34"/>
  <c r="C50" i="34" s="1"/>
  <c r="AQ239" i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AQ45" i="36"/>
  <c r="C45" i="36" s="1"/>
  <c r="AQ240" i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AQ46" i="36"/>
  <c r="C46" i="36" s="1"/>
  <c r="AQ91" i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AQ71" i="18"/>
  <c r="C71" i="18" s="1"/>
  <c r="AQ47" i="34"/>
  <c r="C47" i="34" s="1"/>
  <c r="AP16" i="10"/>
  <c r="AP8" i="19" s="1"/>
  <c r="AP7" i="19" s="1"/>
  <c r="AQ58" i="1"/>
  <c r="AR58" i="1" s="1"/>
  <c r="AS58" i="1" s="1"/>
  <c r="AT58" i="1" s="1"/>
  <c r="AU58" i="1" s="1"/>
  <c r="AV58" i="1" s="1"/>
  <c r="AW58" i="1" s="1"/>
  <c r="AX58" i="1" s="1"/>
  <c r="AY58" i="1" s="1"/>
  <c r="AZ58" i="1" s="1"/>
  <c r="BA58" i="1" s="1"/>
  <c r="BB58" i="1" s="1"/>
  <c r="AQ30" i="10"/>
  <c r="AQ13" i="10"/>
  <c r="AQ237" i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AQ43" i="36"/>
  <c r="C43" i="36" s="1"/>
  <c r="AQ238" i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AQ44" i="36"/>
  <c r="C44" i="36" s="1"/>
  <c r="AJ4" i="18"/>
  <c r="AI54" i="18"/>
  <c r="AI41" i="18"/>
  <c r="AI67" i="18"/>
  <c r="K56" i="6"/>
  <c r="K40" i="6"/>
  <c r="V33" i="24"/>
  <c r="T75" i="18"/>
  <c r="T16" i="19" s="1"/>
  <c r="T15" i="19" s="1"/>
  <c r="V32" i="24"/>
  <c r="V34" i="24"/>
  <c r="T35" i="24"/>
  <c r="T22" i="19" s="1"/>
  <c r="T21" i="19" s="1"/>
  <c r="C18" i="6" l="1"/>
  <c r="C25" i="6" s="1"/>
  <c r="D23" i="6"/>
  <c r="AQ47" i="36"/>
  <c r="C41" i="36"/>
  <c r="AJ41" i="18"/>
  <c r="AJ67" i="18"/>
  <c r="AJ54" i="18"/>
  <c r="AK4" i="18"/>
  <c r="AQ75" i="18"/>
  <c r="C68" i="18"/>
  <c r="AQ51" i="34"/>
  <c r="C44" i="34"/>
  <c r="AP15" i="19"/>
  <c r="AP25" i="19" s="1"/>
  <c r="AQ16" i="10"/>
  <c r="C13" i="10"/>
  <c r="AJ22" i="24"/>
  <c r="AJ13" i="24"/>
  <c r="AJ31" i="24"/>
  <c r="AK4" i="24"/>
  <c r="AQ33" i="10"/>
  <c r="C30" i="10"/>
  <c r="AQ50" i="10"/>
  <c r="C48" i="10"/>
  <c r="T25" i="19"/>
  <c r="L56" i="6"/>
  <c r="L40" i="6"/>
  <c r="W33" i="24"/>
  <c r="W34" i="24"/>
  <c r="U75" i="18"/>
  <c r="U16" i="19" s="1"/>
  <c r="U15" i="19" s="1"/>
  <c r="U35" i="24"/>
  <c r="U22" i="19" s="1"/>
  <c r="U21" i="19" s="1"/>
  <c r="W32" i="24"/>
  <c r="C23" i="6" l="1"/>
  <c r="C26" i="6"/>
  <c r="AQ8" i="19"/>
  <c r="C16" i="10"/>
  <c r="AQ16" i="19"/>
  <c r="AQ9" i="19"/>
  <c r="C9" i="19" s="1"/>
  <c r="C33" i="10"/>
  <c r="AK31" i="24"/>
  <c r="AL4" i="24"/>
  <c r="AK22" i="24"/>
  <c r="AK13" i="24"/>
  <c r="AQ17" i="19"/>
  <c r="C17" i="19" s="1"/>
  <c r="C51" i="34"/>
  <c r="AQ10" i="19"/>
  <c r="C10" i="19" s="1"/>
  <c r="C50" i="10"/>
  <c r="AL4" i="18"/>
  <c r="AK54" i="18"/>
  <c r="AK67" i="18"/>
  <c r="AK41" i="18"/>
  <c r="AQ23" i="19"/>
  <c r="C47" i="36"/>
  <c r="U25" i="19"/>
  <c r="M56" i="6"/>
  <c r="M40" i="6"/>
  <c r="V75" i="18"/>
  <c r="V16" i="19" s="1"/>
  <c r="V15" i="19" s="1"/>
  <c r="X34" i="24"/>
  <c r="V35" i="24"/>
  <c r="V22" i="19" s="1"/>
  <c r="V21" i="19" s="1"/>
  <c r="X33" i="24"/>
  <c r="X32" i="24"/>
  <c r="AL13" i="24" l="1"/>
  <c r="AL31" i="24"/>
  <c r="AL22" i="24"/>
  <c r="AM4" i="24"/>
  <c r="C23" i="19"/>
  <c r="AQ21" i="19"/>
  <c r="AL54" i="18"/>
  <c r="AL67" i="18"/>
  <c r="AM4" i="18"/>
  <c r="AL41" i="18"/>
  <c r="AQ15" i="19"/>
  <c r="AQ7" i="19"/>
  <c r="C8" i="19"/>
  <c r="V25" i="19"/>
  <c r="N56" i="6"/>
  <c r="N40" i="6"/>
  <c r="W75" i="18"/>
  <c r="W16" i="19" s="1"/>
  <c r="W15" i="19" s="1"/>
  <c r="W35" i="24"/>
  <c r="W22" i="19" s="1"/>
  <c r="W21" i="19" s="1"/>
  <c r="Y32" i="24"/>
  <c r="Y33" i="24"/>
  <c r="Y34" i="24"/>
  <c r="AM67" i="18" l="1"/>
  <c r="AM41" i="18"/>
  <c r="AM54" i="18"/>
  <c r="AN4" i="18"/>
  <c r="AM13" i="24"/>
  <c r="AN4" i="24"/>
  <c r="AM31" i="24"/>
  <c r="AM22" i="24"/>
  <c r="AQ25" i="19"/>
  <c r="C7" i="19"/>
  <c r="W25" i="19"/>
  <c r="O56" i="6"/>
  <c r="O40" i="6"/>
  <c r="X35" i="24"/>
  <c r="X22" i="19" s="1"/>
  <c r="X21" i="19" s="1"/>
  <c r="Z34" i="24"/>
  <c r="Z32" i="24"/>
  <c r="X75" i="18"/>
  <c r="X16" i="19" s="1"/>
  <c r="X15" i="19" s="1"/>
  <c r="X25" i="19" s="1"/>
  <c r="Z33" i="24"/>
  <c r="AN13" i="24" l="1"/>
  <c r="AN22" i="24"/>
  <c r="AO4" i="24"/>
  <c r="AN31" i="24"/>
  <c r="AN41" i="18"/>
  <c r="AN54" i="18"/>
  <c r="AO4" i="18"/>
  <c r="AN67" i="18"/>
  <c r="P40" i="6"/>
  <c r="P56" i="6"/>
  <c r="AA32" i="24"/>
  <c r="AA34" i="24"/>
  <c r="AA33" i="24"/>
  <c r="Y75" i="18"/>
  <c r="Y16" i="19" s="1"/>
  <c r="Y15" i="19" s="1"/>
  <c r="Y35" i="24"/>
  <c r="Y22" i="19" s="1"/>
  <c r="Y21" i="19" s="1"/>
  <c r="AO67" i="18" l="1"/>
  <c r="AO54" i="18"/>
  <c r="AO41" i="18"/>
  <c r="AP4" i="18"/>
  <c r="AO13" i="24"/>
  <c r="AP4" i="24"/>
  <c r="AO22" i="24"/>
  <c r="AO31" i="24"/>
  <c r="Y25" i="19"/>
  <c r="Q56" i="6"/>
  <c r="Q40" i="6"/>
  <c r="Z75" i="18"/>
  <c r="AB34" i="24"/>
  <c r="Z35" i="24"/>
  <c r="Z22" i="19" s="1"/>
  <c r="Z21" i="19" s="1"/>
  <c r="AB33" i="24"/>
  <c r="AB32" i="24"/>
  <c r="AP41" i="18" l="1"/>
  <c r="AP67" i="18"/>
  <c r="AQ4" i="18"/>
  <c r="AP54" i="18"/>
  <c r="AP22" i="24"/>
  <c r="AP31" i="24"/>
  <c r="AQ4" i="24"/>
  <c r="AP13" i="24"/>
  <c r="Z16" i="19"/>
  <c r="R56" i="6"/>
  <c r="R40" i="6"/>
  <c r="AC33" i="24"/>
  <c r="AC32" i="24"/>
  <c r="AC34" i="24"/>
  <c r="AA35" i="24"/>
  <c r="AA22" i="19" s="1"/>
  <c r="AA21" i="19" s="1"/>
  <c r="AA75" i="18"/>
  <c r="AA16" i="19" s="1"/>
  <c r="AA15" i="19" s="1"/>
  <c r="AA25" i="19" s="1"/>
  <c r="Z15" i="19" l="1"/>
  <c r="Z25" i="19" s="1"/>
  <c r="AQ22" i="24"/>
  <c r="AQ31" i="24"/>
  <c r="AQ13" i="24"/>
  <c r="AQ67" i="18"/>
  <c r="AQ41" i="18"/>
  <c r="AQ54" i="18"/>
  <c r="S40" i="6"/>
  <c r="S56" i="6"/>
  <c r="AB35" i="24"/>
  <c r="AB22" i="19" s="1"/>
  <c r="AB21" i="19" s="1"/>
  <c r="AD32" i="24"/>
  <c r="AD33" i="24"/>
  <c r="AD34" i="24"/>
  <c r="AB75" i="18"/>
  <c r="AB16" i="19" s="1"/>
  <c r="AB15" i="19" s="1"/>
  <c r="AB25" i="19" s="1"/>
  <c r="T56" i="6" l="1"/>
  <c r="T40" i="6"/>
  <c r="AE34" i="24"/>
  <c r="AC35" i="24"/>
  <c r="AC22" i="19" s="1"/>
  <c r="AC21" i="19" s="1"/>
  <c r="AC75" i="18"/>
  <c r="AC16" i="19" s="1"/>
  <c r="AC15" i="19" s="1"/>
  <c r="AC25" i="19" s="1"/>
  <c r="AE32" i="24"/>
  <c r="AE33" i="24"/>
  <c r="U56" i="6" l="1"/>
  <c r="U40" i="6"/>
  <c r="AD75" i="18"/>
  <c r="AD16" i="19" s="1"/>
  <c r="AD15" i="19" s="1"/>
  <c r="AD35" i="24"/>
  <c r="AD22" i="19" s="1"/>
  <c r="AD21" i="19" s="1"/>
  <c r="AF34" i="24"/>
  <c r="AF33" i="24"/>
  <c r="AF32" i="24"/>
  <c r="AD25" i="19" l="1"/>
  <c r="V40" i="6"/>
  <c r="V56" i="6"/>
  <c r="AE35" i="24"/>
  <c r="AE22" i="19" s="1"/>
  <c r="AE21" i="19" s="1"/>
  <c r="AG32" i="24"/>
  <c r="C32" i="24" s="1"/>
  <c r="AG33" i="24"/>
  <c r="C33" i="24" s="1"/>
  <c r="AG34" i="24"/>
  <c r="C34" i="24" s="1"/>
  <c r="AE75" i="18"/>
  <c r="AE16" i="19" s="1"/>
  <c r="AE15" i="19" s="1"/>
  <c r="AE25" i="19" s="1"/>
  <c r="W40" i="6" l="1"/>
  <c r="W56" i="6"/>
  <c r="AF75" i="18"/>
  <c r="AF16" i="19" s="1"/>
  <c r="AF15" i="19" s="1"/>
  <c r="AF35" i="24"/>
  <c r="AF22" i="19" s="1"/>
  <c r="AF21" i="19" s="1"/>
  <c r="AF25" i="19" l="1"/>
  <c r="X40" i="6"/>
  <c r="X56" i="6"/>
  <c r="AG75" i="18"/>
  <c r="AG35" i="24"/>
  <c r="AG22" i="19" l="1"/>
  <c r="C35" i="24"/>
  <c r="AG16" i="19"/>
  <c r="C75" i="18"/>
  <c r="Y40" i="6"/>
  <c r="Y56" i="6"/>
  <c r="AG15" i="19" l="1"/>
  <c r="C16" i="19"/>
  <c r="AG21" i="19"/>
  <c r="C21" i="19" s="1"/>
  <c r="C22" i="19"/>
  <c r="Z40" i="6"/>
  <c r="Z56" i="6"/>
  <c r="AG25" i="19" l="1"/>
  <c r="C15" i="19"/>
  <c r="C29" i="19" s="1"/>
  <c r="AA56" i="6"/>
  <c r="AA40" i="6"/>
  <c r="C27" i="19" l="1"/>
  <c r="C25" i="19"/>
  <c r="C28" i="19"/>
  <c r="AB56" i="6"/>
  <c r="AB40" i="6"/>
  <c r="AC56" i="6" l="1"/>
  <c r="AC40" i="6"/>
  <c r="AD56" i="6" l="1"/>
  <c r="AD40" i="6"/>
  <c r="AE56" i="6" l="1"/>
  <c r="AE40" i="6"/>
  <c r="AF56" i="6" l="1"/>
  <c r="AF40" i="6"/>
  <c r="AG56" i="6" l="1"/>
  <c r="AH56" i="6" s="1"/>
  <c r="AI56" i="6" s="1"/>
  <c r="AJ56" i="6" s="1"/>
  <c r="AK56" i="6" s="1"/>
  <c r="AL56" i="6" s="1"/>
  <c r="AM56" i="6" s="1"/>
  <c r="AN56" i="6" s="1"/>
  <c r="AO56" i="6" s="1"/>
  <c r="AP56" i="6" s="1"/>
  <c r="AQ56" i="6" s="1"/>
  <c r="AG40" i="6"/>
  <c r="AH40" i="6" s="1"/>
  <c r="AI40" i="6" s="1"/>
  <c r="AJ40" i="6" s="1"/>
  <c r="AK40" i="6" s="1"/>
  <c r="AL40" i="6" s="1"/>
  <c r="AM40" i="6" s="1"/>
  <c r="AN40" i="6" s="1"/>
  <c r="AO40" i="6" s="1"/>
  <c r="AP40" i="6" s="1"/>
  <c r="AQ40" i="6" s="1"/>
</calcChain>
</file>

<file path=xl/sharedStrings.xml><?xml version="1.0" encoding="utf-8"?>
<sst xmlns="http://schemas.openxmlformats.org/spreadsheetml/2006/main" count="1111" uniqueCount="526">
  <si>
    <t>Pozn.:</t>
  </si>
  <si>
    <t xml:space="preserve"> - Bunky, do ktorých je požadované vloženie vstupných dát od spracovateľa CBA sú zvýraznené modrou farbou 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</si>
  <si>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</si>
  <si>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 xml:space="preserve"> - Základné číslovanie hárkov je potrebné dodržať, avšak pre výpočet hodnôt je možné prídávať pomocné hárky (napr. pre výpočet ocenenia času sa pridá hárok 07-A Ocenenie času a pod.)</t>
  </si>
  <si>
    <t xml:space="preserve"> - Pre účely kvantifikácie citlivosti a rizika sa pridajú ďalšie hárky s príslušným označením</t>
  </si>
  <si>
    <t>Všeobecné parametre</t>
  </si>
  <si>
    <t xml:space="preserve">Diskontná sadzba (finančná) </t>
  </si>
  <si>
    <t>Diskontná sadzba (ekonomická)</t>
  </si>
  <si>
    <t>Cenová úroveň</t>
  </si>
  <si>
    <t>stále ceny</t>
  </si>
  <si>
    <t>Časový horizont (referenčné obdobie)</t>
  </si>
  <si>
    <t>Vypočíta sa v hárku "02 Zostatková hodnota", v prípade kratšieho obdobia ako 40 rokov sa hárky primerane upravia</t>
  </si>
  <si>
    <t>Rok začiatku</t>
  </si>
  <si>
    <t>Začiatočný rok referenčného obdobia</t>
  </si>
  <si>
    <t>Rok dodania</t>
  </si>
  <si>
    <t xml:space="preserve">Od roku </t>
  </si>
  <si>
    <t>je projekt v prevádzke, až od tohto roku je potrebné zohľadniť rozdielne vstupy pre scenár BEZ PROJEKTU a scenár S PROJEKTOM</t>
  </si>
  <si>
    <t>Počet rokov na dodanie vozidiel</t>
  </si>
  <si>
    <t>(môže byť modifikované v prípade dodania na etapy)</t>
  </si>
  <si>
    <t>Maximálny počet rokov prevádzky vozidiel</t>
  </si>
  <si>
    <t>Posledný rok referenčného obdobia</t>
  </si>
  <si>
    <t>Mena</t>
  </si>
  <si>
    <t>EUR</t>
  </si>
  <si>
    <t>Očakávaný rast HDP (%)</t>
  </si>
  <si>
    <t>Rast HDP (%)</t>
  </si>
  <si>
    <t>Príručka CBA, Tabuľka 24</t>
  </si>
  <si>
    <t>Priemerné prevádzkové výdavky na osobné železničné koľajové vozidlá</t>
  </si>
  <si>
    <t>Merná jednotka</t>
  </si>
  <si>
    <t>Typ vozidla</t>
  </si>
  <si>
    <t>EL</t>
  </si>
  <si>
    <t>D</t>
  </si>
  <si>
    <t xml:space="preserve">D </t>
  </si>
  <si>
    <t>Poschodová jednotka</t>
  </si>
  <si>
    <t>Súprava typu Push-pull</t>
  </si>
  <si>
    <t>Rýchliková súprava</t>
  </si>
  <si>
    <t>Súprava Osobný vlak</t>
  </si>
  <si>
    <t>Motorová jednotka</t>
  </si>
  <si>
    <t>Základné výdavky</t>
  </si>
  <si>
    <t>EUR/vlkm</t>
  </si>
  <si>
    <t>Mzdy personálu</t>
  </si>
  <si>
    <t>EUR/vlhod.</t>
  </si>
  <si>
    <t>Príručka CBA, Tabuľka 20</t>
  </si>
  <si>
    <t>Osobná železničná doprava - príjmy z cestovného</t>
  </si>
  <si>
    <t>Sadzba v EUR/osobokilometer</t>
  </si>
  <si>
    <t>Diaľková doprava</t>
  </si>
  <si>
    <t>Regionálna doprava</t>
  </si>
  <si>
    <t>Doprava celkom</t>
  </si>
  <si>
    <t>Príručka CBA, Tabuľka 23</t>
  </si>
  <si>
    <t>Fiškálne konverzné faktory</t>
  </si>
  <si>
    <t>! Pri použití konverzných faktorov je potrebné rozdeliť investičné a prevádzkové výdavky podľa výrobných faktorov</t>
  </si>
  <si>
    <t>Personálne výdavky</t>
  </si>
  <si>
    <t>(personálne výdavky XY%, pohonné hmoty - nafta XY%, pohonné hmoty - benzín XY%, materiál a ostatné zdroje XY%, SPOLU 100%)</t>
  </si>
  <si>
    <t>Pohonné hmoty - Benzín</t>
  </si>
  <si>
    <t>Pohonné hmoty - Nafta</t>
  </si>
  <si>
    <t>Elektrina</t>
  </si>
  <si>
    <t>Materiál a ostané zdroje</t>
  </si>
  <si>
    <t>Príručka CBA, časť 4.2.1</t>
  </si>
  <si>
    <t>Agregovaný fiškálny konverzný faktor</t>
  </si>
  <si>
    <t>! Agregovaný konverzný faktor je možné aplikovať priamo na stanovené investičné a prevádzkové výdavky</t>
  </si>
  <si>
    <t>Rozdelenie cestovania podľa účelu cesty</t>
  </si>
  <si>
    <t>Služobná cesta</t>
  </si>
  <si>
    <t>Dochádzanie 
do práce</t>
  </si>
  <si>
    <t>Iné (súkromné)</t>
  </si>
  <si>
    <t>Osobné autá (vrátane motocyklov)</t>
  </si>
  <si>
    <t>Autobusy</t>
  </si>
  <si>
    <t>Mestská hromadná doprava</t>
  </si>
  <si>
    <t>Vlaky</t>
  </si>
  <si>
    <t>Príručka CBA, Tabuľka 28</t>
  </si>
  <si>
    <t>Hodnota času cestovania v EUR</t>
  </si>
  <si>
    <t>Služobné cesty</t>
  </si>
  <si>
    <t>Dochádzanie do práce</t>
  </si>
  <si>
    <t>Súkromné cesty</t>
  </si>
  <si>
    <t>Príručka CBA, Tabuľka 26</t>
  </si>
  <si>
    <t>Váhy (koeficienty) pre časovú zložku čakania na dopravu</t>
  </si>
  <si>
    <t>Interval (min.)</t>
  </si>
  <si>
    <t>5 ≥</t>
  </si>
  <si>
    <t xml:space="preserve"> 6-10</t>
  </si>
  <si>
    <t xml:space="preserve"> 11-15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</si>
  <si>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</si>
  <si>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</si>
  <si>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</si>
  <si>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</si>
  <si>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</si>
  <si>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</si>
  <si>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</si>
  <si>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</si>
  <si>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</si>
  <si>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</si>
  <si>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>Príručka CBA, Tabuľka 27</t>
  </si>
  <si>
    <t>min.</t>
  </si>
  <si>
    <t>max.</t>
  </si>
  <si>
    <t>Penalizácia za prestup (minúty)</t>
  </si>
  <si>
    <t>Príručka CBA, časť 4.2.2.2</t>
  </si>
  <si>
    <t>Priemerná spotreba osobných železničných koľajových vozidiel</t>
  </si>
  <si>
    <t>Jednotka</t>
  </si>
  <si>
    <t>Trakcia</t>
  </si>
  <si>
    <t>Trakčná nafta</t>
  </si>
  <si>
    <t>liter/vlkm</t>
  </si>
  <si>
    <t>-</t>
  </si>
  <si>
    <t>Trakčná elektrina</t>
  </si>
  <si>
    <t>kWh/vlkm</t>
  </si>
  <si>
    <t>Príručka CBA, Tabuľka 40</t>
  </si>
  <si>
    <t>Emisné faktory znečisťujúcich látok pre železničné koľajové vozidlá (g/kg)</t>
  </si>
  <si>
    <t>Kategória vozidla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</si>
  <si>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</si>
  <si>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</si>
  <si>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</si>
  <si>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t>NMVOC</t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</si>
  <si>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</si>
  <si>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Traťová lokomotíva</t>
  </si>
  <si>
    <t>Posunovacia lokomotíva</t>
  </si>
  <si>
    <t>Príručka CBA, tabuľka 43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</si>
  <si>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</si>
  <si>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</si>
  <si>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</si>
  <si>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</si>
  <si>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</si>
  <si>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</si>
  <si>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</si>
  <si>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</si>
  <si>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4Príručka CBA, tabuľka 43</t>
  </si>
  <si>
    <t>Údaje o hustote jednotlivých palív</t>
  </si>
  <si>
    <t>Hodnota</t>
  </si>
  <si>
    <t>Benzín</t>
  </si>
  <si>
    <t>kg/liter</t>
  </si>
  <si>
    <t>Nafta</t>
  </si>
  <si>
    <t>Zemný plyn</t>
  </si>
  <si>
    <t>kg/m3</t>
  </si>
  <si>
    <t>Príručka CBA, časť 4.2.2.6</t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</si>
  <si>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</si>
  <si>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</si>
  <si>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</si>
  <si>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</si>
  <si>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Príručka CBA, tabuľka 46</t>
  </si>
  <si>
    <t>Emisné faktory (gCO2/kWh) spotreby elektrickej energie</t>
  </si>
  <si>
    <t>Sieť vysokého napätia (VN)</t>
  </si>
  <si>
    <t>Sieť stredného napätia (SN)</t>
  </si>
  <si>
    <t>Sieť nízkeho napätia (NN)</t>
  </si>
  <si>
    <t>Príručka CBA, tabuľka 47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</si>
  <si>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</si>
  <si>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</si>
  <si>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Príručka CBA, časť 4.2.2.7</t>
  </si>
  <si>
    <t>Jednotková cena tony CO2e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</si>
  <si>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</si>
  <si>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48</t>
  </si>
  <si>
    <t>Jednotkové náklady hluku (v EUR na vozidlový kilometer) podľa kategórie vozidla a územia</t>
  </si>
  <si>
    <t>Osobný vlak - centrum mesta</t>
  </si>
  <si>
    <t>Osobný vlak - intravilán mesta</t>
  </si>
  <si>
    <t>Osobný vlak - intravilán obce</t>
  </si>
  <si>
    <t>Príručka CBA, tabuľka 49</t>
  </si>
  <si>
    <t>Parametre pre kvantifikáciu nerealizovaných nákladov plynúcich z cestnej dopravy v prípade "modal shift"</t>
  </si>
  <si>
    <t>Priemerné ročné prevádzkové výdavky (diaľnice, rýchlostné cesty, cesty I. triedy) v CÚ 2023</t>
  </si>
  <si>
    <t>Stavebný objekt</t>
  </si>
  <si>
    <t>EUR/m²/rok</t>
  </si>
  <si>
    <t>existujúca cesta s potrebou rekonštrukcie (asfaltový povrch)</t>
  </si>
  <si>
    <t>! JC sa aplikujú pre každý rok prevádzky projektu v rámci referenčného obdobia</t>
  </si>
  <si>
    <t>existujúca cesta s potrebou rekonštrukcie (betónový povrch)</t>
  </si>
  <si>
    <t>! V EA potrebné upraviť o konverzný faktor</t>
  </si>
  <si>
    <t>existujúci most (stavebný stav 5 a horšie)</t>
  </si>
  <si>
    <t>existujúci most (stavebný stav 3-4)</t>
  </si>
  <si>
    <t>pôvodná cesta s potrebou rekonštrukcie odľahčená (asfaltový povrch)</t>
  </si>
  <si>
    <t>pôvodná cesta s potrebou rekonštrukcie odľahčená (betónový povrch)</t>
  </si>
  <si>
    <t>pôvodný most (stavebný stav 5 a horšie) odľahčený</t>
  </si>
  <si>
    <t>pôvodný most (stavebný stav 3-4) odľahčený</t>
  </si>
  <si>
    <t>nová cesta alebo existujúca cesta v dobrom stave (asfaltový povrch)</t>
  </si>
  <si>
    <t>nová cesta alebo existujúca cesta v dobrom stave (betónový povrch)</t>
  </si>
  <si>
    <t>nový most alebo existujúci most v stavebnom stave 1-2</t>
  </si>
  <si>
    <t>nový tunel</t>
  </si>
  <si>
    <t>Príručka CBA, Tabuľka 6</t>
  </si>
  <si>
    <t>Priemerná obsadenosť cestných vozidiel v osobnej doprave</t>
  </si>
  <si>
    <t>Osobné automobily (mestské prostredie)</t>
  </si>
  <si>
    <t>Osobné automobily (mimo mesta)</t>
  </si>
  <si>
    <t>Autobus (nie MHD)</t>
  </si>
  <si>
    <t>Príručka CBA, Tabuľka 25</t>
  </si>
  <si>
    <t>Priemerná spotreba pohonných hmôt v závislosti od kategórie vozidla a rýchlosti v litroch/km</t>
  </si>
  <si>
    <t>Rýchlosti</t>
  </si>
  <si>
    <t>Osobné vozidlá (benzín)</t>
  </si>
  <si>
    <t>Osobné vozidlá (nafta)</t>
  </si>
  <si>
    <t>Osobné vozidlá (elektrina)</t>
  </si>
  <si>
    <t>Príručka CBA, Tabuľka 31</t>
  </si>
  <si>
    <t>Skladba osobných áut podľa typu pohonu</t>
  </si>
  <si>
    <t>Príručka CBA, Tabuľka 33</t>
  </si>
  <si>
    <t>Dodatočná spotreba pohonných hmôt v závislosti od kategórie vozidla a rýchlostného obmedzenia v litroch resp. kWh</t>
  </si>
  <si>
    <t>Rýchlostné obmedzenie</t>
  </si>
  <si>
    <t>Výjazd z intravilánu</t>
  </si>
  <si>
    <t>Okružná križovatka v obci</t>
  </si>
  <si>
    <t>Okružná križovatka mimo obce</t>
  </si>
  <si>
    <t>Križovatka so zastavením v obci</t>
  </si>
  <si>
    <t>Križovatka so zastavením mimo obce</t>
  </si>
  <si>
    <t>Pripojenie na D/RC</t>
  </si>
  <si>
    <t>Príručka CBA, tabuľka 32</t>
  </si>
  <si>
    <t>JC pohonných hmôt pre použitie v ekonomickej analýze</t>
  </si>
  <si>
    <t>v EUR 
(CÚ 2023)</t>
  </si>
  <si>
    <t>Benzín / liter</t>
  </si>
  <si>
    <t>!JC sa neeskalujú a neupravujú o rast HDP</t>
  </si>
  <si>
    <t>Nafta / liter</t>
  </si>
  <si>
    <t>Elektrina / kWh</t>
  </si>
  <si>
    <t>Príručka CBA, časť 4.2.2.4</t>
  </si>
  <si>
    <t>Priemerné náklady na prevádzku cestných vozidiel (CÚ 2023)</t>
  </si>
  <si>
    <t>EUR/km</t>
  </si>
  <si>
    <t>EUR/hod.</t>
  </si>
  <si>
    <t>Príručka CBA, Tabuľka 34</t>
  </si>
  <si>
    <t>Relatívna miera bezpečnosti existujúcej pozemnej komunikácie podľa typu a podľa kategórie zranenia na 100 miliónov vozidlových km</t>
  </si>
  <si>
    <t>Existujúca cesta</t>
  </si>
  <si>
    <t>Smrteľné zranenie</t>
  </si>
  <si>
    <t>Ťažké zranenie</t>
  </si>
  <si>
    <t>Ľahké zranenie</t>
  </si>
  <si>
    <t>extravilán, priemer pre SR</t>
  </si>
  <si>
    <t>!Hodnoty už sú upravené o korekčné faktory pre neohlásené dopravné nehody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</si>
  <si>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</si>
  <si>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</si>
  <si>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</si>
  <si>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</si>
  <si>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</si>
  <si>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</si>
  <si>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</si>
  <si>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</si>
  <si>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</si>
  <si>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</si>
  <si>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Relatívna miera bezpečnosti navrhovanej pozemnej komunikácie podľa typu a podľa kategórie zranenia na 100 miliónov vozidlových km</t>
  </si>
  <si>
    <t>Typ pozemnej komunikácie</t>
  </si>
  <si>
    <t>1+1, obchvaty miest a obcí v extraviláne
(2-pruh, prevažujú mimoúrovňové a okružné križovatky, max. 90 km/h)</t>
  </si>
  <si>
    <t>1+1obch</t>
  </si>
  <si>
    <t>1+2 resp. 2+1, cesty v extraviláne
(3-pruh alebo prídavný pruh pre pomalé vozidlá, max. 90 km/h)</t>
  </si>
  <si>
    <t>3-pruh</t>
  </si>
  <si>
    <t>2+2, cesty v extraviláne smerovo nerozdelené
(4-pruh, úrovňové stykové križovatky, max 100 km/h)</t>
  </si>
  <si>
    <t>2+2neroz</t>
  </si>
  <si>
    <t>2+2, cesty v extraviláne smerovo rozdelené
(4-pruh, mimoúrovňové križovatky, max 100 km/h)</t>
  </si>
  <si>
    <t>2+2rozd</t>
  </si>
  <si>
    <t>1+1 rýchlostné cesty/diaľnice v polovičnom profile
(2-pruh, 80-100 km/h)</t>
  </si>
  <si>
    <t>1+1D/RC</t>
  </si>
  <si>
    <t>2+2 rýchlostné cesty v plnom profile
(4-pruh, max. 130 km/h)</t>
  </si>
  <si>
    <t>RC</t>
  </si>
  <si>
    <t>2+2 diaľnice v plnom profile
(4-pruh, max. 130 km/h)</t>
  </si>
  <si>
    <t>Príručka CBA, Tabuľka 38</t>
  </si>
  <si>
    <t>Jednotkové náklady plynúce z dopravných nehôd, podľa kategórie zranenia v EUR</t>
  </si>
  <si>
    <t>Príručka CBA, Tabuľka 39</t>
  </si>
  <si>
    <t>Emisné faktory znečisťujúcich látok pre cestné vozidlá (g/kg)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</si>
  <si>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</si>
  <si>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</si>
  <si>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</si>
  <si>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</si>
  <si>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</si>
  <si>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Príručka CBA, tabuľka 42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</si>
  <si>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</si>
  <si>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</si>
  <si>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</si>
  <si>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</si>
  <si>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t>Príručka CBA, tabuľka 45</t>
  </si>
  <si>
    <t>Osobné vozidlá - centrum mesta</t>
  </si>
  <si>
    <t>Osobné vozidlá - intravilán mesta</t>
  </si>
  <si>
    <t>Osobné vozidlá - intravilán obce</t>
  </si>
  <si>
    <t>Autobusy- centrum mesta</t>
  </si>
  <si>
    <t>Autobusy - intravilán mesta</t>
  </si>
  <si>
    <t>Autobusy - intravilán obce</t>
  </si>
  <si>
    <t>Spracovateľ uvedie kľúčové vstupy do CBA modelu, ktoré sú špecifické pre posudzovanú investíciu. Minimálne sa v prehľadnej forme uvedú tieto údaje:</t>
  </si>
  <si>
    <t>1) Charakteristika traťových úsekov, na ktorých je vykonávaná osobná železničná doprava v súvislosti s projektom - vozdidlami (názov, dĺžka, ďalej v "km" členení na centrum mesta/intravilán mesta/intravilán obce/extravilán);</t>
  </si>
  <si>
    <t>2) Údaje v členení pre transparentný výpočet prevádzkových výdavkov (časť 3.2.4.3 Príručky);</t>
  </si>
  <si>
    <t>3) Údaje v členení pre transparentný výpočet prevádzkových príjmov (časť 3.2.5.3 Príručky)</t>
  </si>
  <si>
    <t>4) Vstupy z dopravného modelu pre osobnú železničnú dopravu, a to najmä:</t>
  </si>
  <si>
    <t xml:space="preserve"> </t>
  </si>
  <si>
    <t>počet osobných vlakov po úsekoch</t>
  </si>
  <si>
    <t>pre každý riadok v členení na rôzne kategórie osobných vlakov a trakčnú sústavu (EL poschodová jednotka, EL push-pull súprava, E rýchlik, EL osobný vlak, D osobný vlak, D motorová jednotka)</t>
  </si>
  <si>
    <t xml:space="preserve">počet vlakových kilometrov </t>
  </si>
  <si>
    <t>počet cestujúcich</t>
  </si>
  <si>
    <t>úsekové jazdné časy vlakov</t>
  </si>
  <si>
    <t>počet vlakových hodín</t>
  </si>
  <si>
    <t>prepravný výkon vo formáte osobokilometrov</t>
  </si>
  <si>
    <t>čas prepravy vo formáte osobohodín</t>
  </si>
  <si>
    <t>5) Spotreba vlakov</t>
  </si>
  <si>
    <t>Požadované údaje je potrebné uviesť pre každý rok referenčného obdobia zvlášť</t>
  </si>
  <si>
    <t>Požadované údaje je potrebné uviesť samostatne pre scenár "bez projektu" a scenár "s projektom"</t>
  </si>
  <si>
    <t>Požadované údaje je možné uviesť aj vo viacerých hárkoch</t>
  </si>
  <si>
    <t>V prípade presunu dopravných výkonov z cesty na železnicu</t>
  </si>
  <si>
    <t>Na základe dopravného modelu je potrebné stanoviť predpokladaný podiel prevedených výkonov v osobnej doprave (osobné automobily a autobusy zvlášť)</t>
  </si>
  <si>
    <t>Prevedená doprava sa určí v takom formáte, aby bolo možné kvantifikovať aj nerealizované spoločenské náklady v cestnej doprave</t>
  </si>
  <si>
    <t>Pre tieto účely sa primerane použijú ustanovenia a vzorový súbor pre cestnú dopravu</t>
  </si>
  <si>
    <t>Kvantifikácia prevedenej dopravy a jej spoločenské vyjadrenie by malo byť vždy oddelené od pôvodnej už existujúcej dopravy</t>
  </si>
  <si>
    <t>Kategória investičných výdavkov*</t>
  </si>
  <si>
    <t>Rok</t>
  </si>
  <si>
    <t>1.1 Investičné výdavky (EUR) - finančné</t>
  </si>
  <si>
    <t>Celkom</t>
  </si>
  <si>
    <t>...</t>
  </si>
  <si>
    <t>Vozidlá</t>
  </si>
  <si>
    <t>Hrubá skriňa</t>
  </si>
  <si>
    <t>Podvozok</t>
  </si>
  <si>
    <t>Trakčný reťazec</t>
  </si>
  <si>
    <t>Technológia</t>
  </si>
  <si>
    <t>Interiér</t>
  </si>
  <si>
    <t>Iné služby (Technická pomoc, Publicita, Externé riadenie)</t>
  </si>
  <si>
    <t>Celkové investičné výdavky</t>
  </si>
  <si>
    <t>Rezerva na nepredvídané výdavky</t>
  </si>
  <si>
    <t>Cenové úpravy (valorizácia)</t>
  </si>
  <si>
    <t>Celkové investičné výdavky vrátane rezervy a valorizácie</t>
  </si>
  <si>
    <t>DPH</t>
  </si>
  <si>
    <t>Celkové investičné výdavky vrátane DPH</t>
  </si>
  <si>
    <t>Oprávnené investičné výdavky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</si>
  <si>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</si>
  <si>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Neoprávnené investičné výdavky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</si>
  <si>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</si>
  <si>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</si>
  <si>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1.2 Investičné náklady (EUR) - ekonomické</t>
  </si>
  <si>
    <t>Celkové investičné náklady</t>
  </si>
  <si>
    <t>*</t>
  </si>
  <si>
    <t>Výdavky na kostru vozidla, okná, dvere a súvisiace prvky;</t>
  </si>
  <si>
    <t>Výdavky na dvojkolesia, rám, brzdy, ložiská a súvisiace prvky;</t>
  </si>
  <si>
    <t>Výdavky na trakčné motory, transformátory, vypínač, usmerňovač a ďalšie súvisiace prvky;</t>
  </si>
  <si>
    <t>Výdavky na riadiace, komunikačné a zabezpečovacie zariadenia, klimatizáciu, kúrenie a iné technologické netrakčné zariadenia;</t>
  </si>
  <si>
    <t>Výdavky na sedačky, informačný systém a iné vybaenie priestoru pre cestujúcich;</t>
  </si>
  <si>
    <t>Iné služby</t>
  </si>
  <si>
    <t>Výdavky súvisiace so štúdiami, publicita, externé riadenie a technická pomoc a pod.;</t>
  </si>
  <si>
    <t>Rezerva na nepredvídateľné výdavky</t>
  </si>
  <si>
    <t>Položka nevstupuje do finančnej/ekonomickej analýzy (okrem hodnotenia ex-post ak relevantné), zvyčajne max. 10% z rozpočtu;</t>
  </si>
  <si>
    <t>Valorizácia</t>
  </si>
  <si>
    <t>Položka nevstupuje do finančnej/ekonomickej analýzy (okrem hodnotenia ex-post ak relevantné), v zmysle platných metodických pokynov.</t>
  </si>
  <si>
    <t>2.1 Zostatková hodnota na základe životnosti infraštruktrálnych prvkov (alebo tzv. účtovné odpisy)</t>
  </si>
  <si>
    <t>finančná</t>
  </si>
  <si>
    <t>ekonomická</t>
  </si>
  <si>
    <t>Prvok vozidla</t>
  </si>
  <si>
    <t>Životnosť v rokoch*</t>
  </si>
  <si>
    <t>Obdobie prevádzky v rámci referenčného obdobia</t>
  </si>
  <si>
    <t>Nevyhnutnosť výmeny</t>
  </si>
  <si>
    <t>Životnosť (vrátane výmeny)</t>
  </si>
  <si>
    <t>Zostávajúca životnosť v %*</t>
  </si>
  <si>
    <t>Zostatková hodnota</t>
  </si>
  <si>
    <t>→</t>
  </si>
  <si>
    <t>krát počas referenčného obdobia</t>
  </si>
  <si>
    <t>* životnosť je možné upraviť podľa údajov od dodávateľa</t>
  </si>
  <si>
    <t>2.2 Výpočet dĺžky referenčného obdobia projektu</t>
  </si>
  <si>
    <t>Relevantný prvok vozidla</t>
  </si>
  <si>
    <t>Životnosť v rokoch</t>
  </si>
  <si>
    <t>Výška investície</t>
  </si>
  <si>
    <t>Váha prvku</t>
  </si>
  <si>
    <t>Vážená priemerná životnosť projektu</t>
  </si>
  <si>
    <t>Dĺžka referenčného obdobia</t>
  </si>
  <si>
    <t>3.1 Prevádzkové výdavky</t>
  </si>
  <si>
    <t>BEZ PROJEKTU</t>
  </si>
  <si>
    <t>Prevádzkové výdavky vozidiel</t>
  </si>
  <si>
    <t>Výmeny/Obnovy/Generálne opravy</t>
  </si>
  <si>
    <t>Celkové prevádzkové výdavky na údržbu vozidiel</t>
  </si>
  <si>
    <t>Iné špecifické výdavky</t>
  </si>
  <si>
    <t>Celkové iné špecifické prevádzkové výdavky</t>
  </si>
  <si>
    <t>Celkové prevádzkové výdavky</t>
  </si>
  <si>
    <t>3.2 Prevádzkové výdavky</t>
  </si>
  <si>
    <t>S PROJEKTOM</t>
  </si>
  <si>
    <t>3.3  Prevádzkové výdavky</t>
  </si>
  <si>
    <t>Inkrementálne (PRÍRASTKOVÉ)</t>
  </si>
  <si>
    <t>3.4 Prevádzkové náklady (ekonomické)</t>
  </si>
  <si>
    <t>Celkové prevádzkové náklady na údržbu vozidiel</t>
  </si>
  <si>
    <t>Iné špecifické náklady</t>
  </si>
  <si>
    <t>Celkové iné špecifické prevádzkové náklady</t>
  </si>
  <si>
    <t>Celkové prevádzkové náklady</t>
  </si>
  <si>
    <t>4.1 Príjmy</t>
  </si>
  <si>
    <t>Príjmy z cestovného</t>
  </si>
  <si>
    <t>Iné príjmy</t>
  </si>
  <si>
    <t>Celkové príjmy</t>
  </si>
  <si>
    <t>4.2 Príjmy</t>
  </si>
  <si>
    <t>4.3 Príjmy</t>
  </si>
  <si>
    <t>PRÍRASTKOVÉ</t>
  </si>
  <si>
    <t>5.1 Výpočet finančnej medzery</t>
  </si>
  <si>
    <t>Nediskontované</t>
  </si>
  <si>
    <t>Diskontované</t>
  </si>
  <si>
    <t>Investičné výdavky (DIC)</t>
  </si>
  <si>
    <t>! Bez DPH, bez rezervy, bez cenových úprav (valorizácia)</t>
  </si>
  <si>
    <t>Prevádzkové príjmy</t>
  </si>
  <si>
    <t>Prevádzkové výdavky</t>
  </si>
  <si>
    <t>Čistý príjem (DNR)</t>
  </si>
  <si>
    <t>Investičné výdavky - Čistý príjem (Max EE)</t>
  </si>
  <si>
    <t>Finančná medzera (FG)</t>
  </si>
  <si>
    <t>5.2 Príspevok Spoločenstva (EÚ)</t>
  </si>
  <si>
    <t>pre účely Žiadosti o poskytnutie NFP</t>
  </si>
  <si>
    <t>Oprávnené výdavky (investičné)</t>
  </si>
  <si>
    <t>Oprávnené výdavky (interné riadenie)</t>
  </si>
  <si>
    <t>ak oprávnené v rámci predloženej ŽoNFP</t>
  </si>
  <si>
    <t>Oprávnené výdavky SPOLU</t>
  </si>
  <si>
    <t>Suma v rozhodnutí (NFP)</t>
  </si>
  <si>
    <t>Pomer spolufinancovania</t>
  </si>
  <si>
    <t>Príspevok Spoločenstva (EÚ)</t>
  </si>
  <si>
    <t>Pomer príspevku (EÚ)</t>
  </si>
  <si>
    <t>5.3 Štruktúra financovania*</t>
  </si>
  <si>
    <t>Investičné výdavky</t>
  </si>
  <si>
    <t>z toho: Úver</t>
  </si>
  <si>
    <t>z toho: Príspevok z fondov EÚ</t>
  </si>
  <si>
    <t>z toho: Verejné zdroje SR</t>
  </si>
  <si>
    <t>*štruktúru je možné meniť podľa potreby, napr. v prípade konsolidovanej analýzy</t>
  </si>
  <si>
    <t>6.1 Finančná čistá súčasná hodnota investície  (FRR_C)</t>
  </si>
  <si>
    <t>Peňažné toky</t>
  </si>
  <si>
    <t>(diskontované)</t>
  </si>
  <si>
    <t>Čisté peňažné toky</t>
  </si>
  <si>
    <t>Finančná čistá súčasná hodnota investície (FRR_C)</t>
  </si>
  <si>
    <t>Finančné vnútorné výnosové percento investície  (FIRR_C)</t>
  </si>
  <si>
    <t>6.2 Finančná čistá súčasná hodnota kapitálu  (FNPV_K)</t>
  </si>
  <si>
    <t>Vlastné financovanie investície</t>
  </si>
  <si>
    <t>Splátky úverov (vrátane úrokov)*</t>
  </si>
  <si>
    <t>Príjmy</t>
  </si>
  <si>
    <t>Finančná čistá súčasná hodnota kapitálu (FNPV_K)</t>
  </si>
  <si>
    <t>Finančné vnútorné výnosové percento kapitálu (FIRR_K)</t>
  </si>
  <si>
    <t>6.3 Finančná udržateľnosť (prírastková)</t>
  </si>
  <si>
    <t>Celkové finančné zdroje</t>
  </si>
  <si>
    <t>Splátky úverov (vrátane úrokov)</t>
  </si>
  <si>
    <t>Celkové výdavky</t>
  </si>
  <si>
    <t>Celkové peňažné toky</t>
  </si>
  <si>
    <t>Kumulovaný čistý peňažný tok</t>
  </si>
  <si>
    <t>Prevádzková dotácia</t>
  </si>
  <si>
    <t>Upravený kumulovaný čistý peňažný tok</t>
  </si>
  <si>
    <t>6.4 Finančná udržateľnosť (absolútna pre projektový scenár)</t>
  </si>
  <si>
    <t>Prevádzkové príjmy (iba s projektom)</t>
  </si>
  <si>
    <t>Prevádzkové výdavky (iba s projektom)</t>
  </si>
  <si>
    <t>*doplniť splátky úveru (istina+úroky) ak relevantné</t>
  </si>
  <si>
    <t>7.1 Čas cestujúcich stravených cestovaním (existujúci cestujúci) v hod.</t>
  </si>
  <si>
    <t>Úspora času, z toho:</t>
  </si>
  <si>
    <t>Úspora času v peňažnom vyjadrení (v EUR)</t>
  </si>
  <si>
    <t>Celkom úspora času cestujúcich v peňažnom vyjadrení</t>
  </si>
  <si>
    <t>7.2 Čas cestujúcich stravených cestovaním (prevedení cestujúci) v hod.</t>
  </si>
  <si>
    <t>Pozn.: iba ak relevantné v zmysle dopravného modelu</t>
  </si>
  <si>
    <t>7.3 Čas cestujúcich strávených cestovaním (cestujúci na nadväzujúcich úsekoch) v hod.</t>
  </si>
  <si>
    <t>8.1 Spotreba PHM/E (litre resp. kWh pre elektrický pohon)</t>
  </si>
  <si>
    <t>Osobné automobily (benzín)</t>
  </si>
  <si>
    <t>Osobné automobily (nafta)</t>
  </si>
  <si>
    <t>Osobné automobily (elektrina)</t>
  </si>
  <si>
    <t>8.2 Spotreba PHM/E (litre resp. kWh pre elektrický pohon)</t>
  </si>
  <si>
    <t>8.3 Spotreba PHM/E (litre resp. kWh pre elektrický pohon)</t>
  </si>
  <si>
    <t>Úspora</t>
  </si>
  <si>
    <t>Celkom benzín</t>
  </si>
  <si>
    <t>Celkom nafta</t>
  </si>
  <si>
    <t>Celkom elektrina</t>
  </si>
  <si>
    <t>8.4 Úspora spotreby PHM/E v peňažnom vyjadrení (v EUR)</t>
  </si>
  <si>
    <t>8.5 Dodatočná spotreba PHM/E (litre resp. kWh pre elektrický pohon)</t>
  </si>
  <si>
    <t>8.6 Dodatočná spotreba PHM/E (litre resp. kWh pre elektrický pohon)</t>
  </si>
  <si>
    <t>8.7 Dodatočná spotreba PHM/E (litre resp. kWh pre elektrický pohon)</t>
  </si>
  <si>
    <t>8.8 Úspora dodatočnej spotreby v peňažnom vyjadrení (v EUR)</t>
  </si>
  <si>
    <t>8.9 Úspora PHM/E celkom v peňažnom vyjadrení (v EUR)</t>
  </si>
  <si>
    <t>8.10 Úspora PHM celkom (kilogramy resp. kWh al. MWh)</t>
  </si>
  <si>
    <t>9.1 Jazdný čas vozidiel (hodiny)</t>
  </si>
  <si>
    <t>9.2 Jazdný čas vozidiel (hodiny)</t>
  </si>
  <si>
    <t>9.3 Jazdný čas vozidiel (hodiny)</t>
  </si>
  <si>
    <t>9.4 Úspora časovej zložky nákladov na prevádzku v peňažnom vyjadrení (v EUR)</t>
  </si>
  <si>
    <t>9.5 Jazdná vzdialenosť (kilometre)</t>
  </si>
  <si>
    <t>9.6 Jazdná vzdialenosť (kilometre)</t>
  </si>
  <si>
    <t>9.7 Jazdná vzdialenosť (kilometre)</t>
  </si>
  <si>
    <t>9.8 Úspora km zložky nákladov na prevádzku v peňažnom vyjadrení (v EUR)</t>
  </si>
  <si>
    <t>9.9 Úspora ostatných prevádzkových nákladov vozidiel celkom v peňažnom vyjadrení (v EUR)</t>
  </si>
  <si>
    <t>10.1 Náklady z dopravných nehôd (v EUR)</t>
  </si>
  <si>
    <t>10.2 Náklady z dopravných nehôd (v EUR)</t>
  </si>
  <si>
    <t>10.3 Náklady z dopravných nehôd (v EUR)</t>
  </si>
  <si>
    <t>Úspora celkom</t>
  </si>
  <si>
    <t>11.1 Spotreba nafty vlakov (kilogramy)</t>
  </si>
  <si>
    <t>Dieselové súpravy</t>
  </si>
  <si>
    <t>Motorové jednotky</t>
  </si>
  <si>
    <t>11.2 Spotreba nafty vlakov (kilogramy)</t>
  </si>
  <si>
    <t>11.3 Spotreba nafty vlakov (kilogramy)</t>
  </si>
  <si>
    <t>11.4 Množstvo emitovaných znečisťujúcich látok (kilogramy)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</si>
  <si>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centrum mesta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</si>
  <si>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</si>
  <si>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centrum mesta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</si>
  <si>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extravilány, intravilány obcí a miest</t>
    </r>
  </si>
  <si>
    <t>11.5 Množstvo emitovaných znečisťujúcich látok (kilogramy)</t>
  </si>
  <si>
    <t xml:space="preserve">Celkom </t>
  </si>
  <si>
    <t>11.6 Množstvo emitovaných znečisťujúcich látok (kilogramy)</t>
  </si>
  <si>
    <t>11.7 Úspora emitovaných znečisťujúcich látok v peňažnom vyjadrení (EUR)</t>
  </si>
  <si>
    <t>Úspora znečisťujúcich látok celkom</t>
  </si>
  <si>
    <t>Hárok relevantný, ak sú v scenári BEZ PROJEKTU alebo S PROJEKTOM zahrnuté vozidlá na naftový pohon</t>
  </si>
  <si>
    <t>11.1 Množstvo emitovaných znečisťujúcich látok (kilogramy)</t>
  </si>
  <si>
    <t>11.2 Množstvo emitovaných znečisťujúcich látok (kilogramy)</t>
  </si>
  <si>
    <t>11.3 Množstvo emitovaných znečisťujúcich látok (kilogramy)</t>
  </si>
  <si>
    <t>11.4 Úspora emitovaných znečisťujúcich látok v peňažnom vyjadrení (EUR)</t>
  </si>
  <si>
    <t>12.1 Množstvo emitovaných skleníkových plynov naftových vlakov (kilogramy)</t>
  </si>
  <si>
    <t>12.2 Množstvo emitovaných skleníkových plynov naftových vlakov (kilogramy)</t>
  </si>
  <si>
    <t>12.3 Množstvo emitovaných skleníkových plynov naftových vlakov (kilogramy)</t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</si>
  <si>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</si>
  <si>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t>12.4 Spotreba elektrických vlakov (kWh)</t>
  </si>
  <si>
    <t>Súprava typu push-pull</t>
  </si>
  <si>
    <t>12.5 Spotreba elektrických vlakov (kWh)</t>
  </si>
  <si>
    <t>12.6 Spotreba elektrických vlakov (kWh)</t>
  </si>
  <si>
    <t xml:space="preserve">Úspora spotreby celkom </t>
  </si>
  <si>
    <r>
      <t>Výpočet úspory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</si>
  <si>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t>Použil sa emisný faktor pre sieť stredného napätia, je možné upraviť</t>
  </si>
  <si>
    <r>
      <t>Úspora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 celkom v kg za všetky vlaky</t>
    </r>
  </si>
  <si>
    <t>12.7 Úspora emitovaných skleníkových plynov v peňažnom vyjadrení (EUR)</t>
  </si>
  <si>
    <t>12.1 Množstvo emitovaných skleníkových plynov (kilogramy)</t>
  </si>
  <si>
    <r>
      <t>CO</t>
    </r>
    <r>
      <rPr>
        <i/>
        <vertAlign val="sub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(elektromobilita)</t>
    </r>
  </si>
  <si>
    <t>12.2 Množstvo emitovaných skleníkových plynov (kilogramy)</t>
  </si>
  <si>
    <t>12.3 Množstvo emitovaných skleníkových plynov (kilogramy)</t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</si>
  <si>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</t>
    </r>
  </si>
  <si>
    <t>12.4 Úspora emitovaných skleníkových plynov v peňažnom vyjadrení (EUR)</t>
  </si>
  <si>
    <t>13.1 Jazdná vzdialenosť (vlakové kilometre)</t>
  </si>
  <si>
    <t>Centrum mesta</t>
  </si>
  <si>
    <t>Intravilán mesta</t>
  </si>
  <si>
    <t>Intravilán obce</t>
  </si>
  <si>
    <t>13.2 Jazdná vzdialenosť (vlakové kilometre)</t>
  </si>
  <si>
    <t>13.3 Jazdná vzdialenosť (vlakové kilometre)</t>
  </si>
  <si>
    <t>13.4 Úspora nákladov z hluku peňažnom vyjadrení (EUR)</t>
  </si>
  <si>
    <t>Úspora celkom v peňažnom vyjadrení</t>
  </si>
  <si>
    <t>13.1 Jazdná vzdialenosť (kilometre)</t>
  </si>
  <si>
    <t>Osobné vozidlá (centrum mesta)</t>
  </si>
  <si>
    <t>Osobné vozidlá (intravilán mesta)</t>
  </si>
  <si>
    <t>Osobné vozidlá (intravilán obce)</t>
  </si>
  <si>
    <t>Autobusy (centrum mesta)</t>
  </si>
  <si>
    <t>Autobusy (intravilán mesta)</t>
  </si>
  <si>
    <t>Autobusy (intravilán obce)</t>
  </si>
  <si>
    <t>13.2 Jazdná vzdialenosť (kilometre)</t>
  </si>
  <si>
    <t>13.3 Jazdná vzdialenosť (kilometre)</t>
  </si>
  <si>
    <t>14.1 Ekonomická analýza (vplyv na blahobyt spoločnosti)</t>
  </si>
  <si>
    <t>Celkom (diskontované)</t>
  </si>
  <si>
    <t>Investičné náklady</t>
  </si>
  <si>
    <t>Prevádzkové náklady</t>
  </si>
  <si>
    <t>Čas cestujúcich</t>
  </si>
  <si>
    <t>existujúci cestujúci (železničná doprava)</t>
  </si>
  <si>
    <t>prevedení cestujúci (cestná doprava)</t>
  </si>
  <si>
    <t>cestujúci v nadväzujúcich úsekoch (železničná doprava)</t>
  </si>
  <si>
    <t xml:space="preserve">Prevádzkové náklady </t>
  </si>
  <si>
    <t>spotreba PHM/E (cestná doprava)</t>
  </si>
  <si>
    <t>ostatné prevádzkové náklady vozidiel (cestná doprava)</t>
  </si>
  <si>
    <t>Bezpečnosť (cestná doprava)</t>
  </si>
  <si>
    <t>Znečisťujúce látky</t>
  </si>
  <si>
    <t>železničná doprava</t>
  </si>
  <si>
    <t>cestná doprava</t>
  </si>
  <si>
    <t>Skleníkové plyny</t>
  </si>
  <si>
    <t>Hluk</t>
  </si>
  <si>
    <t>.</t>
  </si>
  <si>
    <t>Ekonomická čistá súčasná hodnota investície (ENPV)</t>
  </si>
  <si>
    <t>Ekonomická vnútorná miera návratnosti (EIRR)</t>
  </si>
  <si>
    <t>B/C</t>
  </si>
  <si>
    <t>S/I</t>
  </si>
  <si>
    <r>
      <rPr>
        <sz val="8"/>
        <color rgb="FFED0000"/>
        <rFont val="Calibri"/>
        <family val="2"/>
        <charset val="238"/>
        <scheme val="minor"/>
      </rPr>
      <t>→</t>
    </r>
    <r>
      <rPr>
        <sz val="8"/>
        <color rgb="FFED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</si>
  <si>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r>
      <rPr>
        <sz val="8"/>
        <color rgb="FFED0000"/>
        <rFont val="Calibri"/>
        <family val="2"/>
        <charset val="238"/>
        <scheme val="minor"/>
      </rPr>
      <t>→</t>
    </r>
    <r>
      <rPr>
        <sz val="8"/>
        <color rgb="FFED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</si>
</sst>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</numFmts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i/>
      <vertAlign val="subscript"/>
      <sz val="8"/>
      <name val="Arial"/>
      <family val="2"/>
      <charset val="238"/>
    </font>
    <font>
      <i/>
      <sz val="8"/>
      <color theme="3"/>
      <name val="Arial"/>
      <family val="2"/>
      <charset val="238"/>
    </font>
    <font>
      <b/>
      <sz val="8"/>
      <color rgb="FFED0000"/>
      <name val="Arial"/>
      <family val="2"/>
      <charset val="238"/>
    </font>
    <font>
      <sz val="8"/>
      <color rgb="FFED0000"/>
      <name val="Arial"/>
      <family val="2"/>
      <charset val="238"/>
    </font>
    <font>
      <b/>
      <sz val="12"/>
      <color rgb="FFED0000"/>
      <name val="Arial"/>
      <family val="2"/>
      <charset val="238"/>
    </font>
    <font>
      <sz val="12"/>
      <color rgb="FFED0000"/>
      <name val="Arial"/>
      <family val="2"/>
      <charset val="238"/>
    </font>
    <font>
      <sz val="8"/>
      <color rgb="FFED0000"/>
      <name val="Calibri"/>
      <family val="2"/>
      <charset val="238"/>
      <scheme val="minor"/>
    </font>
    <font>
      <sz val="8"/>
      <color theme="1" tint="0.34998626667073579"/>
      <name val="Arial"/>
      <family val="2"/>
      <charset val="238"/>
    </font>
    <font>
      <i/>
      <sz val="8"/>
      <color theme="1" tint="0.3499862666707357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2" fillId="0" borderId="0"/>
  </cellStyleXfs>
  <cellXfs count="342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3" borderId="1" xfId="0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6" fillId="0" borderId="1" xfId="0" applyNumberFormat="1" applyFont="1" applyBorder="1"/>
    <xf numFmtId="3" fontId="3" fillId="0" borderId="0" xfId="0" applyNumberFormat="1" applyFo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9" fontId="3" fillId="0" borderId="1" xfId="2" applyFont="1" applyFill="1" applyBorder="1"/>
    <xf numFmtId="164" fontId="3" fillId="0" borderId="0" xfId="0" applyNumberFormat="1" applyFont="1"/>
    <xf numFmtId="0" fontId="3" fillId="0" borderId="4" xfId="0" applyFont="1" applyBorder="1"/>
    <xf numFmtId="0" fontId="3" fillId="0" borderId="2" xfId="0" applyFont="1" applyBorder="1"/>
    <xf numFmtId="0" fontId="6" fillId="4" borderId="1" xfId="0" applyFont="1" applyFill="1" applyBorder="1"/>
    <xf numFmtId="0" fontId="3" fillId="0" borderId="3" xfId="0" applyFont="1" applyBorder="1"/>
    <xf numFmtId="0" fontId="3" fillId="0" borderId="0" xfId="1" applyFont="1"/>
    <xf numFmtId="0" fontId="3" fillId="0" borderId="1" xfId="1" applyFont="1" applyBorder="1"/>
    <xf numFmtId="0" fontId="6" fillId="0" borderId="1" xfId="1" applyFont="1" applyBorder="1"/>
    <xf numFmtId="0" fontId="5" fillId="0" borderId="1" xfId="1" applyFont="1" applyBorder="1"/>
    <xf numFmtId="0" fontId="6" fillId="3" borderId="1" xfId="1" applyFont="1" applyFill="1" applyBorder="1"/>
    <xf numFmtId="0" fontId="5" fillId="3" borderId="1" xfId="1" applyFont="1" applyFill="1" applyBorder="1"/>
    <xf numFmtId="0" fontId="6" fillId="0" borderId="0" xfId="1" applyFont="1"/>
    <xf numFmtId="164" fontId="3" fillId="0" borderId="1" xfId="1" applyNumberFormat="1" applyFont="1" applyBorder="1"/>
    <xf numFmtId="2" fontId="6" fillId="3" borderId="1" xfId="1" applyNumberFormat="1" applyFont="1" applyFill="1" applyBorder="1" applyAlignment="1">
      <alignment horizontal="center" wrapText="1"/>
    </xf>
    <xf numFmtId="0" fontId="3" fillId="0" borderId="4" xfId="1" applyFont="1" applyBorder="1"/>
    <xf numFmtId="0" fontId="3" fillId="2" borderId="1" xfId="0" applyFont="1" applyFill="1" applyBorder="1"/>
    <xf numFmtId="9" fontId="3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9" fontId="3" fillId="0" borderId="4" xfId="2" applyFont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7" borderId="10" xfId="0" applyFont="1" applyFill="1" applyBorder="1"/>
    <xf numFmtId="0" fontId="3" fillId="7" borderId="12" xfId="0" applyFont="1" applyFill="1" applyBorder="1"/>
    <xf numFmtId="0" fontId="3" fillId="7" borderId="11" xfId="0" applyFont="1" applyFill="1" applyBorder="1"/>
    <xf numFmtId="0" fontId="3" fillId="7" borderId="13" xfId="0" applyFont="1" applyFill="1" applyBorder="1"/>
    <xf numFmtId="0" fontId="3" fillId="7" borderId="0" xfId="0" applyFont="1" applyFill="1"/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2" fillId="0" borderId="0" xfId="0" applyFont="1"/>
    <xf numFmtId="167" fontId="3" fillId="0" borderId="1" xfId="0" applyNumberFormat="1" applyFont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169" fontId="3" fillId="6" borderId="1" xfId="0" applyNumberFormat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8" fillId="0" borderId="1" xfId="2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3" xfId="0" applyFont="1" applyBorder="1"/>
    <xf numFmtId="0" fontId="6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169" fontId="9" fillId="0" borderId="3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9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9" fontId="10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71" fontId="9" fillId="0" borderId="1" xfId="0" applyNumberFormat="1" applyFont="1" applyBorder="1" applyAlignment="1">
      <alignment horizontal="center"/>
    </xf>
    <xf numFmtId="3" fontId="6" fillId="0" borderId="0" xfId="0" applyNumberFormat="1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/>
    <xf numFmtId="0" fontId="6" fillId="4" borderId="5" xfId="0" applyFont="1" applyFill="1" applyBorder="1"/>
    <xf numFmtId="0" fontId="3" fillId="5" borderId="1" xfId="0" applyFont="1" applyFill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64" fontId="3" fillId="2" borderId="1" xfId="0" applyNumberFormat="1" applyFont="1" applyFill="1" applyBorder="1"/>
    <xf numFmtId="164" fontId="3" fillId="2" borderId="1" xfId="1" applyNumberFormat="1" applyFont="1" applyFill="1" applyBorder="1"/>
    <xf numFmtId="164" fontId="6" fillId="0" borderId="1" xfId="1" applyNumberFormat="1" applyFont="1" applyBorder="1"/>
    <xf numFmtId="0" fontId="6" fillId="0" borderId="5" xfId="1" applyFont="1" applyBorder="1" applyAlignment="1">
      <alignment wrapText="1"/>
    </xf>
    <xf numFmtId="0" fontId="6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3" fontId="3" fillId="3" borderId="4" xfId="0" applyNumberFormat="1" applyFont="1" applyFill="1" applyBorder="1"/>
    <xf numFmtId="0" fontId="3" fillId="3" borderId="4" xfId="0" applyFont="1" applyFill="1" applyBorder="1"/>
    <xf numFmtId="0" fontId="19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/>
    <xf numFmtId="164" fontId="6" fillId="0" borderId="0" xfId="1" applyNumberFormat="1" applyFont="1"/>
    <xf numFmtId="0" fontId="3" fillId="0" borderId="1" xfId="0" applyFont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9" fontId="7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166" fontId="9" fillId="9" borderId="1" xfId="0" applyNumberFormat="1" applyFont="1" applyFill="1" applyBorder="1" applyAlignment="1">
      <alignment horizontal="center"/>
    </xf>
    <xf numFmtId="3" fontId="6" fillId="10" borderId="6" xfId="0" applyNumberFormat="1" applyFont="1" applyFill="1" applyBorder="1"/>
    <xf numFmtId="3" fontId="3" fillId="9" borderId="8" xfId="0" applyNumberFormat="1" applyFont="1" applyFill="1" applyBorder="1"/>
    <xf numFmtId="3" fontId="6" fillId="9" borderId="6" xfId="0" applyNumberFormat="1" applyFont="1" applyFill="1" applyBorder="1"/>
    <xf numFmtId="3" fontId="3" fillId="10" borderId="9" xfId="0" applyNumberFormat="1" applyFont="1" applyFill="1" applyBorder="1"/>
    <xf numFmtId="0" fontId="6" fillId="9" borderId="1" xfId="0" applyFont="1" applyFill="1" applyBorder="1"/>
    <xf numFmtId="3" fontId="3" fillId="9" borderId="1" xfId="0" applyNumberFormat="1" applyFont="1" applyFill="1" applyBorder="1"/>
    <xf numFmtId="10" fontId="3" fillId="9" borderId="1" xfId="2" applyNumberFormat="1" applyFont="1" applyFill="1" applyBorder="1"/>
    <xf numFmtId="164" fontId="3" fillId="9" borderId="1" xfId="0" applyNumberFormat="1" applyFont="1" applyFill="1" applyBorder="1"/>
    <xf numFmtId="9" fontId="3" fillId="9" borderId="1" xfId="0" applyNumberFormat="1" applyFont="1" applyFill="1" applyBorder="1"/>
    <xf numFmtId="0" fontId="6" fillId="10" borderId="4" xfId="1" applyFont="1" applyFill="1" applyBorder="1"/>
    <xf numFmtId="164" fontId="6" fillId="10" borderId="1" xfId="1" applyNumberFormat="1" applyFont="1" applyFill="1" applyBorder="1"/>
    <xf numFmtId="164" fontId="6" fillId="10" borderId="7" xfId="1" applyNumberFormat="1" applyFont="1" applyFill="1" applyBorder="1"/>
    <xf numFmtId="0" fontId="6" fillId="9" borderId="4" xfId="1" applyFont="1" applyFill="1" applyBorder="1"/>
    <xf numFmtId="164" fontId="6" fillId="9" borderId="1" xfId="1" applyNumberFormat="1" applyFont="1" applyFill="1" applyBorder="1"/>
    <xf numFmtId="164" fontId="6" fillId="9" borderId="7" xfId="1" applyNumberFormat="1" applyFont="1" applyFill="1" applyBorder="1"/>
    <xf numFmtId="0" fontId="6" fillId="3" borderId="5" xfId="1" applyFont="1" applyFill="1" applyBorder="1" applyAlignment="1">
      <alignment wrapText="1"/>
    </xf>
    <xf numFmtId="0" fontId="6" fillId="9" borderId="1" xfId="1" applyFont="1" applyFill="1" applyBorder="1"/>
    <xf numFmtId="164" fontId="3" fillId="9" borderId="1" xfId="1" applyNumberFormat="1" applyFont="1" applyFill="1" applyBorder="1"/>
    <xf numFmtId="10" fontId="3" fillId="9" borderId="1" xfId="1" applyNumberFormat="1" applyFont="1" applyFill="1" applyBorder="1"/>
    <xf numFmtId="0" fontId="3" fillId="9" borderId="1" xfId="1" applyFont="1" applyFill="1" applyBorder="1"/>
    <xf numFmtId="3" fontId="6" fillId="10" borderId="4" xfId="0" applyNumberFormat="1" applyFont="1" applyFill="1" applyBorder="1"/>
    <xf numFmtId="164" fontId="6" fillId="10" borderId="1" xfId="0" applyNumberFormat="1" applyFont="1" applyFill="1" applyBorder="1"/>
    <xf numFmtId="164" fontId="6" fillId="10" borderId="7" xfId="0" applyNumberFormat="1" applyFont="1" applyFill="1" applyBorder="1"/>
    <xf numFmtId="0" fontId="2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/>
    <xf numFmtId="0" fontId="7" fillId="8" borderId="1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vertical="center"/>
    </xf>
    <xf numFmtId="164" fontId="3" fillId="5" borderId="1" xfId="0" applyNumberFormat="1" applyFont="1" applyFill="1" applyBorder="1"/>
    <xf numFmtId="164" fontId="6" fillId="0" borderId="1" xfId="0" applyNumberFormat="1" applyFont="1" applyBorder="1"/>
    <xf numFmtId="164" fontId="6" fillId="4" borderId="5" xfId="0" applyNumberFormat="1" applyFont="1" applyFill="1" applyBorder="1"/>
    <xf numFmtId="164" fontId="6" fillId="4" borderId="1" xfId="0" applyNumberFormat="1" applyFont="1" applyFill="1" applyBorder="1"/>
    <xf numFmtId="17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3" fillId="9" borderId="4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20" xfId="0" applyFont="1" applyFill="1" applyBorder="1"/>
    <xf numFmtId="0" fontId="3" fillId="9" borderId="7" xfId="0" applyFont="1" applyFill="1" applyBorder="1" applyAlignment="1">
      <alignment horizontal="center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" fontId="7" fillId="8" borderId="1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9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8" fillId="0" borderId="0" xfId="0" applyFont="1"/>
    <xf numFmtId="0" fontId="18" fillId="11" borderId="1" xfId="0" applyFont="1" applyFill="1" applyBorder="1"/>
    <xf numFmtId="3" fontId="18" fillId="11" borderId="1" xfId="0" applyNumberFormat="1" applyFont="1" applyFill="1" applyBorder="1"/>
    <xf numFmtId="0" fontId="14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vertical="center" wrapText="1"/>
    </xf>
    <xf numFmtId="0" fontId="6" fillId="0" borderId="5" xfId="0" applyFont="1" applyBorder="1"/>
    <xf numFmtId="0" fontId="3" fillId="0" borderId="5" xfId="0" applyFont="1" applyBorder="1"/>
    <xf numFmtId="3" fontId="3" fillId="0" borderId="5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9" borderId="25" xfId="0" applyFont="1" applyFill="1" applyBorder="1"/>
    <xf numFmtId="0" fontId="6" fillId="9" borderId="26" xfId="0" applyFont="1" applyFill="1" applyBorder="1"/>
    <xf numFmtId="0" fontId="6" fillId="9" borderId="27" xfId="0" applyFont="1" applyFill="1" applyBorder="1"/>
    <xf numFmtId="0" fontId="6" fillId="9" borderId="28" xfId="0" applyFont="1" applyFill="1" applyBorder="1"/>
    <xf numFmtId="164" fontId="3" fillId="4" borderId="1" xfId="0" applyNumberFormat="1" applyFont="1" applyFill="1" applyBorder="1"/>
    <xf numFmtId="164" fontId="3" fillId="4" borderId="2" xfId="0" applyNumberFormat="1" applyFont="1" applyFill="1" applyBorder="1"/>
    <xf numFmtId="164" fontId="3" fillId="2" borderId="2" xfId="0" applyNumberFormat="1" applyFont="1" applyFill="1" applyBorder="1"/>
    <xf numFmtId="164" fontId="3" fillId="4" borderId="3" xfId="0" applyNumberFormat="1" applyFont="1" applyFill="1" applyBorder="1"/>
    <xf numFmtId="164" fontId="6" fillId="0" borderId="3" xfId="0" applyNumberFormat="1" applyFont="1" applyBorder="1"/>
    <xf numFmtId="164" fontId="6" fillId="4" borderId="3" xfId="0" applyNumberFormat="1" applyFont="1" applyFill="1" applyBorder="1"/>
    <xf numFmtId="3" fontId="6" fillId="12" borderId="4" xfId="0" applyNumberFormat="1" applyFont="1" applyFill="1" applyBorder="1"/>
    <xf numFmtId="164" fontId="6" fillId="12" borderId="1" xfId="0" applyNumberFormat="1" applyFont="1" applyFill="1" applyBorder="1"/>
    <xf numFmtId="164" fontId="6" fillId="12" borderId="7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3" fillId="0" borderId="1" xfId="5" applyFont="1" applyBorder="1"/>
    <xf numFmtId="0" fontId="3" fillId="0" borderId="0" xfId="5" applyFont="1"/>
    <xf numFmtId="0" fontId="6" fillId="0" borderId="1" xfId="5" applyFont="1" applyBorder="1"/>
    <xf numFmtId="0" fontId="6" fillId="3" borderId="1" xfId="5" applyFont="1" applyFill="1" applyBorder="1"/>
    <xf numFmtId="0" fontId="6" fillId="3" borderId="1" xfId="5" applyFont="1" applyFill="1" applyBorder="1" applyAlignment="1">
      <alignment horizontal="center"/>
    </xf>
    <xf numFmtId="164" fontId="3" fillId="0" borderId="1" xfId="5" applyNumberFormat="1" applyFont="1" applyBorder="1"/>
    <xf numFmtId="164" fontId="3" fillId="2" borderId="1" xfId="5" applyNumberFormat="1" applyFont="1" applyFill="1" applyBorder="1"/>
    <xf numFmtId="0" fontId="5" fillId="0" borderId="1" xfId="5" applyFont="1" applyBorder="1"/>
    <xf numFmtId="164" fontId="5" fillId="0" borderId="1" xfId="5" applyNumberFormat="1" applyFont="1" applyBorder="1"/>
    <xf numFmtId="164" fontId="5" fillId="2" borderId="1" xfId="5" applyNumberFormat="1" applyFont="1" applyFill="1" applyBorder="1"/>
    <xf numFmtId="0" fontId="5" fillId="3" borderId="1" xfId="5" applyFont="1" applyFill="1" applyBorder="1"/>
    <xf numFmtId="0" fontId="3" fillId="0" borderId="2" xfId="5" applyFont="1" applyBorder="1"/>
    <xf numFmtId="164" fontId="3" fillId="0" borderId="2" xfId="5" applyNumberFormat="1" applyFont="1" applyBorder="1"/>
    <xf numFmtId="0" fontId="3" fillId="0" borderId="3" xfId="5" applyFont="1" applyBorder="1"/>
    <xf numFmtId="164" fontId="3" fillId="0" borderId="29" xfId="5" applyNumberFormat="1" applyFont="1" applyBorder="1"/>
    <xf numFmtId="164" fontId="3" fillId="0" borderId="3" xfId="5" applyNumberFormat="1" applyFont="1" applyBorder="1"/>
    <xf numFmtId="3" fontId="3" fillId="0" borderId="0" xfId="5" applyNumberFormat="1" applyFont="1"/>
    <xf numFmtId="3" fontId="3" fillId="0" borderId="1" xfId="5" applyNumberFormat="1" applyFont="1" applyBorder="1"/>
    <xf numFmtId="3" fontId="5" fillId="0" borderId="4" xfId="5" applyNumberFormat="1" applyFont="1" applyBorder="1"/>
    <xf numFmtId="164" fontId="5" fillId="0" borderId="7" xfId="5" applyNumberFormat="1" applyFont="1" applyBorder="1"/>
    <xf numFmtId="3" fontId="6" fillId="6" borderId="4" xfId="5" applyNumberFormat="1" applyFont="1" applyFill="1" applyBorder="1"/>
    <xf numFmtId="164" fontId="6" fillId="6" borderId="1" xfId="5" applyNumberFormat="1" applyFont="1" applyFill="1" applyBorder="1"/>
    <xf numFmtId="164" fontId="6" fillId="6" borderId="7" xfId="5" applyNumberFormat="1" applyFont="1" applyFill="1" applyBorder="1"/>
    <xf numFmtId="0" fontId="6" fillId="0" borderId="1" xfId="5" applyFont="1" applyBorder="1" applyAlignment="1">
      <alignment horizontal="center"/>
    </xf>
    <xf numFmtId="3" fontId="6" fillId="8" borderId="4" xfId="5" applyNumberFormat="1" applyFont="1" applyFill="1" applyBorder="1"/>
    <xf numFmtId="164" fontId="6" fillId="8" borderId="1" xfId="5" applyNumberFormat="1" applyFont="1" applyFill="1" applyBorder="1"/>
    <xf numFmtId="164" fontId="6" fillId="8" borderId="7" xfId="5" applyNumberFormat="1" applyFont="1" applyFill="1" applyBorder="1"/>
    <xf numFmtId="0" fontId="5" fillId="0" borderId="0" xfId="5" applyFont="1"/>
    <xf numFmtId="0" fontId="6" fillId="0" borderId="1" xfId="5" applyFont="1" applyBorder="1" applyAlignment="1">
      <alignment wrapText="1"/>
    </xf>
    <xf numFmtId="0" fontId="3" fillId="0" borderId="0" xfId="6" applyFont="1"/>
    <xf numFmtId="0" fontId="3" fillId="0" borderId="1" xfId="6" applyFont="1" applyBorder="1"/>
    <xf numFmtId="0" fontId="6" fillId="0" borderId="1" xfId="6" applyFont="1" applyBorder="1"/>
    <xf numFmtId="0" fontId="5" fillId="0" borderId="1" xfId="6" applyFont="1" applyBorder="1"/>
    <xf numFmtId="0" fontId="6" fillId="3" borderId="1" xfId="6" applyFont="1" applyFill="1" applyBorder="1"/>
    <xf numFmtId="0" fontId="6" fillId="3" borderId="1" xfId="6" applyFont="1" applyFill="1" applyBorder="1" applyAlignment="1">
      <alignment horizontal="center"/>
    </xf>
    <xf numFmtId="0" fontId="5" fillId="3" borderId="1" xfId="6" applyFont="1" applyFill="1" applyBorder="1"/>
    <xf numFmtId="164" fontId="3" fillId="0" borderId="1" xfId="6" applyNumberFormat="1" applyFont="1" applyBorder="1"/>
    <xf numFmtId="164" fontId="3" fillId="2" borderId="1" xfId="6" applyNumberFormat="1" applyFont="1" applyFill="1" applyBorder="1"/>
    <xf numFmtId="164" fontId="6" fillId="0" borderId="1" xfId="6" applyNumberFormat="1" applyFont="1" applyBorder="1"/>
    <xf numFmtId="164" fontId="3" fillId="0" borderId="5" xfId="6" applyNumberFormat="1" applyFont="1" applyBorder="1"/>
    <xf numFmtId="0" fontId="6" fillId="6" borderId="4" xfId="6" applyFont="1" applyFill="1" applyBorder="1"/>
    <xf numFmtId="164" fontId="6" fillId="6" borderId="1" xfId="6" applyNumberFormat="1" applyFont="1" applyFill="1" applyBorder="1"/>
    <xf numFmtId="0" fontId="6" fillId="3" borderId="1" xfId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6" fillId="6" borderId="7" xfId="6" applyNumberFormat="1" applyFont="1" applyFill="1" applyBorder="1"/>
    <xf numFmtId="0" fontId="6" fillId="0" borderId="5" xfId="6" applyFont="1" applyBorder="1" applyAlignment="1">
      <alignment wrapText="1"/>
    </xf>
    <xf numFmtId="0" fontId="6" fillId="8" borderId="4" xfId="6" applyFont="1" applyFill="1" applyBorder="1"/>
    <xf numFmtId="164" fontId="6" fillId="8" borderId="1" xfId="6" applyNumberFormat="1" applyFont="1" applyFill="1" applyBorder="1"/>
    <xf numFmtId="164" fontId="6" fillId="8" borderId="7" xfId="6" applyNumberFormat="1" applyFont="1" applyFill="1" applyBorder="1"/>
    <xf numFmtId="164" fontId="5" fillId="0" borderId="1" xfId="6" applyNumberFormat="1" applyFont="1" applyBorder="1"/>
    <xf numFmtId="164" fontId="5" fillId="2" borderId="1" xfId="6" applyNumberFormat="1" applyFont="1" applyFill="1" applyBorder="1"/>
    <xf numFmtId="0" fontId="30" fillId="0" borderId="1" xfId="6" applyFont="1" applyBorder="1" applyAlignment="1">
      <alignment horizontal="left" indent="1"/>
    </xf>
    <xf numFmtId="0" fontId="3" fillId="0" borderId="1" xfId="6" applyFont="1" applyBorder="1" applyAlignment="1">
      <alignment horizontal="left"/>
    </xf>
    <xf numFmtId="164" fontId="30" fillId="0" borderId="1" xfId="1" applyNumberFormat="1" applyFont="1" applyBorder="1"/>
    <xf numFmtId="0" fontId="3" fillId="0" borderId="4" xfId="6" applyFont="1" applyBorder="1"/>
    <xf numFmtId="168" fontId="3" fillId="9" borderId="1" xfId="6" applyNumberFormat="1" applyFont="1" applyFill="1" applyBorder="1" applyAlignment="1">
      <alignment horizontal="right"/>
    </xf>
    <xf numFmtId="3" fontId="3" fillId="13" borderId="0" xfId="0" applyNumberFormat="1" applyFont="1" applyFill="1"/>
    <xf numFmtId="0" fontId="3" fillId="13" borderId="0" xfId="0" applyFont="1" applyFill="1"/>
    <xf numFmtId="0" fontId="5" fillId="9" borderId="1" xfId="0" applyFont="1" applyFill="1" applyBorder="1"/>
    <xf numFmtId="0" fontId="7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1" fillId="10" borderId="4" xfId="0" applyFont="1" applyFill="1" applyBorder="1" applyAlignment="1">
      <alignment horizontal="left" vertical="center" wrapText="1"/>
    </xf>
    <xf numFmtId="0" fontId="20" fillId="10" borderId="20" xfId="0" applyFont="1" applyFill="1" applyBorder="1" applyAlignment="1">
      <alignment vertical="center"/>
    </xf>
    <xf numFmtId="0" fontId="20" fillId="10" borderId="7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7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6" fillId="10" borderId="1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0" borderId="0" xfId="0" applyFont="1" applyAlignment="1">
      <alignment vertical="center" wrapText="1"/>
    </xf>
    <xf numFmtId="0" fontId="6" fillId="0" borderId="5" xfId="1" applyFont="1" applyBorder="1" applyAlignment="1">
      <alignment wrapText="1"/>
    </xf>
    <xf numFmtId="0" fontId="0" fillId="0" borderId="3" xfId="0" applyBorder="1"/>
    <xf numFmtId="0" fontId="6" fillId="0" borderId="5" xfId="6" applyFont="1" applyBorder="1" applyAlignment="1">
      <alignment wrapText="1"/>
    </xf>
    <xf numFmtId="0" fontId="2" fillId="0" borderId="3" xfId="5" applyBorder="1"/>
    <xf numFmtId="0" fontId="0" fillId="0" borderId="3" xfId="0" applyBorder="1" applyAlignment="1">
      <alignment wrapText="1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6" fillId="0" borderId="1" xfId="0" applyFont="1" applyBorder="1"/>
    <xf numFmtId="10" fontId="36" fillId="0" borderId="1" xfId="0" applyNumberFormat="1" applyFont="1" applyBorder="1"/>
    <xf numFmtId="0" fontId="37" fillId="0" borderId="1" xfId="1" applyFont="1" applyBorder="1"/>
    <xf numFmtId="167" fontId="36" fillId="7" borderId="0" xfId="0" applyNumberFormat="1" applyFont="1" applyFill="1"/>
    <xf numFmtId="10" fontId="36" fillId="7" borderId="0" xfId="0" applyNumberFormat="1" applyFont="1" applyFill="1" applyAlignment="1">
      <alignment horizontal="center"/>
    </xf>
    <xf numFmtId="0" fontId="36" fillId="7" borderId="0" xfId="0" applyFont="1" applyFill="1"/>
  </cellXfs>
  <cellStyles count="7">
    <cellStyle name="Normal 10" xfId="4" xr:uid="{00000000-0005-0000-0000-000000000000}"/>
    <cellStyle name="Normálna" xfId="0" builtinId="0"/>
    <cellStyle name="Normálna 2" xfId="3" xr:uid="{00000000-0005-0000-0000-000002000000}"/>
    <cellStyle name="Normálna 3" xfId="5" xr:uid="{00000000-0005-0000-0000-000003000000}"/>
    <cellStyle name="normálne 2" xfId="1" xr:uid="{00000000-0005-0000-0000-000004000000}"/>
    <cellStyle name="normálne 2 2" xfId="6" xr:uid="{00000000-0005-0000-0000-000005000000}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99"/>
      <color rgb="FF99FF33"/>
      <color rgb="FFFFFF66"/>
      <color rgb="FF3399FF"/>
      <color rgb="FFFFFFCC"/>
      <color rgb="FFFFFF00"/>
      <color rgb="FF99FFCC"/>
      <color rgb="FFCCFF33"/>
      <color rgb="FFFFCC66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B1:DS241"/>
  <sheetViews>
    <sheetView tabSelected="1" topLeftCell="A131" zoomScaleNormal="100" workbookViewId="0">
      <selection activeCell="C66" sqref="C66:F66"/>
    </sheetView>
  </sheetViews>
  <sheetFormatPr defaultColWidth="6.85546875" defaultRowHeight="11.25" x14ac:dyDescent="0.2"/>
  <cols>
    <col min="1" max="1" width="2.7109375" style="2" customWidth="1"/>
    <col min="2" max="2" width="50.28515625" style="2" customWidth="1"/>
    <col min="3" max="9" width="13.7109375" style="2" customWidth="1"/>
    <col min="10" max="43" width="7.7109375" style="2" customWidth="1"/>
    <col min="44" max="54" width="7.140625" style="2" bestFit="1" customWidth="1"/>
    <col min="55" max="16384" width="6.85546875" style="2"/>
  </cols>
  <sheetData>
    <row r="1" spans="2:8" ht="12" thickBot="1" x14ac:dyDescent="0.25"/>
    <row r="2" spans="2:8" x14ac:dyDescent="0.2">
      <c r="B2" s="55" t="s">
        <v>0</v>
      </c>
      <c r="C2" s="56"/>
      <c r="D2" s="56"/>
      <c r="E2" s="56"/>
      <c r="F2" s="56"/>
      <c r="G2" s="56"/>
      <c r="H2" s="57"/>
    </row>
    <row r="3" spans="2:8" x14ac:dyDescent="0.2">
      <c r="B3" s="58" t="s">
        <v>1</v>
      </c>
      <c r="C3" s="59"/>
      <c r="D3" s="59"/>
      <c r="E3" s="59"/>
      <c r="F3" s="40"/>
      <c r="H3" s="60"/>
    </row>
    <row r="4" spans="2:8" x14ac:dyDescent="0.2">
      <c r="B4" s="58" t="s">
        <v>2</v>
      </c>
      <c r="C4" s="59"/>
      <c r="D4" s="59"/>
      <c r="E4" s="59"/>
      <c r="F4" s="59"/>
      <c r="G4" s="59"/>
      <c r="H4" s="60"/>
    </row>
    <row r="5" spans="2:8" x14ac:dyDescent="0.2">
      <c r="B5" s="58" t="s">
        <v>3</v>
      </c>
      <c r="C5" s="59"/>
      <c r="D5" s="59"/>
      <c r="E5" s="59"/>
      <c r="F5" s="59"/>
      <c r="G5" s="59"/>
      <c r="H5" s="60"/>
    </row>
    <row r="6" spans="2:8" ht="12" thickBot="1" x14ac:dyDescent="0.25">
      <c r="B6" s="61" t="s">
        <v>4</v>
      </c>
      <c r="C6" s="62"/>
      <c r="D6" s="62"/>
      <c r="E6" s="62"/>
      <c r="F6" s="62"/>
      <c r="G6" s="62"/>
      <c r="H6" s="63"/>
    </row>
    <row r="8" spans="2:8" ht="17.25" customHeight="1" x14ac:dyDescent="0.2">
      <c r="B8" s="311" t="s">
        <v>5</v>
      </c>
      <c r="C8" s="311"/>
    </row>
    <row r="9" spans="2:8" x14ac:dyDescent="0.2">
      <c r="B9" s="29" t="s">
        <v>6</v>
      </c>
      <c r="C9" s="41">
        <v>0.04</v>
      </c>
    </row>
    <row r="10" spans="2:8" x14ac:dyDescent="0.2">
      <c r="B10" s="3" t="s">
        <v>7</v>
      </c>
      <c r="C10" s="42">
        <v>0.05</v>
      </c>
    </row>
    <row r="11" spans="2:8" x14ac:dyDescent="0.2">
      <c r="B11" s="3" t="s">
        <v>8</v>
      </c>
      <c r="C11" s="18">
        <v>2023</v>
      </c>
      <c r="D11" s="2" t="s">
        <v>9</v>
      </c>
    </row>
    <row r="12" spans="2:8" x14ac:dyDescent="0.2">
      <c r="B12" s="3" t="s">
        <v>10</v>
      </c>
      <c r="C12" s="43">
        <f>'02 Zostatková hodnota'!E21</f>
        <v>15</v>
      </c>
      <c r="D12" s="2" t="s">
        <v>11</v>
      </c>
    </row>
    <row r="13" spans="2:8" x14ac:dyDescent="0.2">
      <c r="B13" s="3" t="s">
        <v>12</v>
      </c>
      <c r="C13" s="111">
        <v>2025</v>
      </c>
      <c r="D13" s="2" t="s">
        <v>13</v>
      </c>
    </row>
    <row r="14" spans="2:8" x14ac:dyDescent="0.2">
      <c r="B14" s="3" t="s">
        <v>14</v>
      </c>
      <c r="C14" s="111">
        <v>2029</v>
      </c>
      <c r="D14" s="330" t="s">
        <v>15</v>
      </c>
      <c r="E14" s="331">
        <f>C14+1</f>
        <v>2030</v>
      </c>
      <c r="F14" s="332" t="s">
        <v>16</v>
      </c>
    </row>
    <row r="15" spans="2:8" x14ac:dyDescent="0.2">
      <c r="B15" s="3" t="s">
        <v>17</v>
      </c>
      <c r="C15" s="18">
        <f>C14-C13+1</f>
        <v>5</v>
      </c>
      <c r="F15" s="333" t="s">
        <v>18</v>
      </c>
    </row>
    <row r="16" spans="2:8" x14ac:dyDescent="0.2">
      <c r="B16" s="3" t="s">
        <v>19</v>
      </c>
      <c r="C16" s="18">
        <f>40-C15</f>
        <v>35</v>
      </c>
      <c r="F16" s="129"/>
    </row>
    <row r="17" spans="2:54" x14ac:dyDescent="0.2">
      <c r="B17" s="3" t="s">
        <v>20</v>
      </c>
      <c r="C17" s="18">
        <f>C13+C12-1</f>
        <v>2039</v>
      </c>
    </row>
    <row r="18" spans="2:54" x14ac:dyDescent="0.2">
      <c r="B18" s="3" t="s">
        <v>21</v>
      </c>
      <c r="C18" s="43" t="s">
        <v>22</v>
      </c>
    </row>
    <row r="22" spans="2:54" x14ac:dyDescent="0.2">
      <c r="B22" s="311" t="s">
        <v>23</v>
      </c>
      <c r="C22" s="137"/>
      <c r="D22" s="138">
        <v>2024</v>
      </c>
      <c r="E22" s="138">
        <v>2025</v>
      </c>
      <c r="F22" s="138">
        <v>2026</v>
      </c>
      <c r="G22" s="138">
        <v>2027</v>
      </c>
      <c r="H22" s="138">
        <v>2028</v>
      </c>
      <c r="I22" s="138">
        <v>2029</v>
      </c>
      <c r="J22" s="138">
        <v>2030</v>
      </c>
      <c r="K22" s="138">
        <v>2031</v>
      </c>
      <c r="L22" s="138">
        <v>2032</v>
      </c>
      <c r="M22" s="138">
        <v>2033</v>
      </c>
      <c r="N22" s="138">
        <v>2034</v>
      </c>
      <c r="O22" s="138">
        <v>2035</v>
      </c>
      <c r="P22" s="138">
        <v>2036</v>
      </c>
      <c r="Q22" s="138">
        <v>2037</v>
      </c>
      <c r="R22" s="138">
        <v>2038</v>
      </c>
      <c r="S22" s="138">
        <v>2039</v>
      </c>
      <c r="T22" s="138">
        <v>2040</v>
      </c>
      <c r="U22" s="138">
        <v>2041</v>
      </c>
      <c r="V22" s="138">
        <v>2042</v>
      </c>
      <c r="W22" s="138">
        <v>2043</v>
      </c>
      <c r="X22" s="138">
        <v>2044</v>
      </c>
      <c r="Y22" s="138">
        <v>2045</v>
      </c>
      <c r="Z22" s="138">
        <v>2046</v>
      </c>
      <c r="AA22" s="138">
        <v>2047</v>
      </c>
      <c r="AB22" s="138">
        <v>2048</v>
      </c>
      <c r="AC22" s="138">
        <v>2049</v>
      </c>
      <c r="AD22" s="138">
        <v>2050</v>
      </c>
      <c r="AE22" s="138">
        <v>2051</v>
      </c>
      <c r="AF22" s="138">
        <v>2052</v>
      </c>
      <c r="AG22" s="138">
        <v>2053</v>
      </c>
      <c r="AH22" s="138">
        <v>2054</v>
      </c>
      <c r="AI22" s="138">
        <v>2055</v>
      </c>
      <c r="AJ22" s="138">
        <v>2056</v>
      </c>
      <c r="AK22" s="138">
        <v>2057</v>
      </c>
      <c r="AL22" s="138">
        <v>2058</v>
      </c>
      <c r="AM22" s="138">
        <v>2059</v>
      </c>
      <c r="AN22" s="138">
        <v>2060</v>
      </c>
      <c r="AO22" s="138">
        <v>2061</v>
      </c>
      <c r="AP22" s="138">
        <v>2062</v>
      </c>
      <c r="AQ22" s="138">
        <v>2063</v>
      </c>
      <c r="AR22" s="138">
        <v>2064</v>
      </c>
      <c r="AS22" s="138">
        <v>2065</v>
      </c>
      <c r="AT22" s="138">
        <v>2066</v>
      </c>
      <c r="AU22" s="138">
        <v>2067</v>
      </c>
      <c r="AV22" s="138">
        <v>2068</v>
      </c>
      <c r="AW22" s="138">
        <v>2069</v>
      </c>
      <c r="AX22" s="138">
        <v>2070</v>
      </c>
      <c r="AY22" s="138">
        <v>2071</v>
      </c>
      <c r="AZ22" s="138">
        <v>2072</v>
      </c>
      <c r="BA22" s="138">
        <v>2073</v>
      </c>
      <c r="BB22" s="138">
        <v>2074</v>
      </c>
    </row>
    <row r="23" spans="2:54" x14ac:dyDescent="0.2">
      <c r="B23" s="311" t="s">
        <v>24</v>
      </c>
      <c r="C23" s="3"/>
      <c r="D23" s="79">
        <v>2.7E-2</v>
      </c>
      <c r="E23" s="79">
        <v>2.8000000000000001E-2</v>
      </c>
      <c r="F23" s="79">
        <v>2.1000000000000001E-2</v>
      </c>
      <c r="G23" s="79">
        <v>1.7000000000000001E-2</v>
      </c>
      <c r="H23" s="79">
        <v>1.7999999999999999E-2</v>
      </c>
      <c r="I23" s="79">
        <v>1.6E-2</v>
      </c>
      <c r="J23" s="79">
        <v>1.6E-2</v>
      </c>
      <c r="K23" s="79">
        <v>1.4999999999999999E-2</v>
      </c>
      <c r="L23" s="79">
        <v>1.4999999999999999E-2</v>
      </c>
      <c r="M23" s="79">
        <v>1.4999999999999999E-2</v>
      </c>
      <c r="N23" s="79">
        <v>1.4999999999999999E-2</v>
      </c>
      <c r="O23" s="79">
        <v>1.4999999999999999E-2</v>
      </c>
      <c r="P23" s="79">
        <v>1.4999999999999999E-2</v>
      </c>
      <c r="Q23" s="79">
        <v>1.4999999999999999E-2</v>
      </c>
      <c r="R23" s="79">
        <v>1.4999999999999999E-2</v>
      </c>
      <c r="S23" s="79">
        <v>1.4999999999999999E-2</v>
      </c>
      <c r="T23" s="79">
        <v>1.4999999999999999E-2</v>
      </c>
      <c r="U23" s="79">
        <v>1.2999999999999999E-2</v>
      </c>
      <c r="V23" s="79">
        <v>1.2999999999999999E-2</v>
      </c>
      <c r="W23" s="79">
        <v>1.2999999999999999E-2</v>
      </c>
      <c r="X23" s="79">
        <v>1.2999999999999999E-2</v>
      </c>
      <c r="Y23" s="79">
        <v>1.2999999999999999E-2</v>
      </c>
      <c r="Z23" s="79">
        <v>1.2999999999999999E-2</v>
      </c>
      <c r="AA23" s="79">
        <v>1.2999999999999999E-2</v>
      </c>
      <c r="AB23" s="79">
        <v>1.2999999999999999E-2</v>
      </c>
      <c r="AC23" s="79">
        <v>1.2999999999999999E-2</v>
      </c>
      <c r="AD23" s="79">
        <v>1.2999999999999999E-2</v>
      </c>
      <c r="AE23" s="79">
        <v>1.2E-2</v>
      </c>
      <c r="AF23" s="79">
        <v>1.2E-2</v>
      </c>
      <c r="AG23" s="79">
        <v>1.2E-2</v>
      </c>
      <c r="AH23" s="79">
        <v>1.2E-2</v>
      </c>
      <c r="AI23" s="79">
        <v>1.2E-2</v>
      </c>
      <c r="AJ23" s="79">
        <v>1.2E-2</v>
      </c>
      <c r="AK23" s="79">
        <v>1.2E-2</v>
      </c>
      <c r="AL23" s="79">
        <v>1.2E-2</v>
      </c>
      <c r="AM23" s="79">
        <v>1.2E-2</v>
      </c>
      <c r="AN23" s="79">
        <v>1.2E-2</v>
      </c>
      <c r="AO23" s="79">
        <v>1.2999999999999999E-2</v>
      </c>
      <c r="AP23" s="79">
        <v>1.2999999999999999E-2</v>
      </c>
      <c r="AQ23" s="79">
        <v>1.2999999999999999E-2</v>
      </c>
      <c r="AR23" s="79">
        <v>1.2999999999999999E-2</v>
      </c>
      <c r="AS23" s="79">
        <v>1.2999999999999999E-2</v>
      </c>
      <c r="AT23" s="79">
        <v>1.2999999999999999E-2</v>
      </c>
      <c r="AU23" s="79">
        <v>1.2999999999999999E-2</v>
      </c>
      <c r="AV23" s="79">
        <v>1.2999999999999999E-2</v>
      </c>
      <c r="AW23" s="79">
        <v>1.2999999999999999E-2</v>
      </c>
      <c r="AX23" s="79">
        <v>1.2999999999999999E-2</v>
      </c>
      <c r="AY23" s="79">
        <v>1.2999999999999999E-2</v>
      </c>
      <c r="AZ23" s="79">
        <v>1.2999999999999999E-2</v>
      </c>
      <c r="BA23" s="79">
        <v>1.2999999999999999E-2</v>
      </c>
      <c r="BB23" s="79">
        <v>1.2999999999999999E-2</v>
      </c>
    </row>
    <row r="24" spans="2:54" x14ac:dyDescent="0.2">
      <c r="B24" s="1" t="s">
        <v>25</v>
      </c>
    </row>
    <row r="25" spans="2:54" x14ac:dyDescent="0.2">
      <c r="B25" s="1"/>
    </row>
    <row r="26" spans="2:54" x14ac:dyDescent="0.2">
      <c r="B26" s="317" t="s">
        <v>26</v>
      </c>
      <c r="C26" s="303" t="s">
        <v>27</v>
      </c>
      <c r="D26" s="303" t="s">
        <v>28</v>
      </c>
      <c r="E26" s="303"/>
      <c r="F26" s="303"/>
      <c r="G26" s="303"/>
      <c r="H26" s="303"/>
      <c r="I26" s="303"/>
    </row>
    <row r="27" spans="2:54" x14ac:dyDescent="0.2">
      <c r="B27" s="317"/>
      <c r="C27" s="303"/>
      <c r="D27" s="136" t="s">
        <v>29</v>
      </c>
      <c r="E27" s="136" t="s">
        <v>29</v>
      </c>
      <c r="F27" s="136" t="s">
        <v>29</v>
      </c>
      <c r="G27" s="136" t="s">
        <v>30</v>
      </c>
      <c r="H27" s="136" t="s">
        <v>29</v>
      </c>
      <c r="I27" s="136" t="s">
        <v>31</v>
      </c>
    </row>
    <row r="28" spans="2:54" ht="22.5" x14ac:dyDescent="0.2">
      <c r="B28" s="317"/>
      <c r="C28" s="303"/>
      <c r="D28" s="139" t="s">
        <v>32</v>
      </c>
      <c r="E28" s="139" t="s">
        <v>33</v>
      </c>
      <c r="F28" s="139" t="s">
        <v>34</v>
      </c>
      <c r="G28" s="139" t="s">
        <v>35</v>
      </c>
      <c r="H28" s="139" t="s">
        <v>35</v>
      </c>
      <c r="I28" s="139" t="s">
        <v>36</v>
      </c>
    </row>
    <row r="29" spans="2:54" x14ac:dyDescent="0.2">
      <c r="B29" s="130" t="s">
        <v>37</v>
      </c>
      <c r="C29" s="131" t="s">
        <v>38</v>
      </c>
      <c r="D29" s="280">
        <v>6.6</v>
      </c>
      <c r="E29" s="279">
        <v>7.9</v>
      </c>
      <c r="F29" s="279">
        <v>13.2</v>
      </c>
      <c r="G29" s="279">
        <v>9.6</v>
      </c>
      <c r="H29" s="279">
        <v>8.4</v>
      </c>
      <c r="I29" s="279">
        <v>7.5</v>
      </c>
    </row>
    <row r="30" spans="2:54" x14ac:dyDescent="0.2">
      <c r="B30" s="130" t="s">
        <v>39</v>
      </c>
      <c r="C30" s="131" t="s">
        <v>40</v>
      </c>
      <c r="D30" s="280">
        <v>79.7</v>
      </c>
      <c r="E30" s="279">
        <v>79.7</v>
      </c>
      <c r="F30" s="279">
        <v>95.6</v>
      </c>
      <c r="G30" s="279">
        <v>79.7</v>
      </c>
      <c r="H30" s="279">
        <v>79.7</v>
      </c>
      <c r="I30" s="279">
        <v>79.7</v>
      </c>
    </row>
    <row r="31" spans="2:54" x14ac:dyDescent="0.2">
      <c r="B31" s="1" t="s">
        <v>41</v>
      </c>
    </row>
    <row r="33" spans="2:5" ht="33.75" x14ac:dyDescent="0.2">
      <c r="B33" s="140" t="s">
        <v>42</v>
      </c>
      <c r="C33" s="136" t="s">
        <v>43</v>
      </c>
    </row>
    <row r="34" spans="2:5" x14ac:dyDescent="0.2">
      <c r="B34" s="134" t="s">
        <v>44</v>
      </c>
      <c r="C34" s="184">
        <v>2.75E-2</v>
      </c>
    </row>
    <row r="35" spans="2:5" x14ac:dyDescent="0.2">
      <c r="B35" s="134" t="s">
        <v>45</v>
      </c>
      <c r="C35" s="184">
        <v>1.8200000000000001E-2</v>
      </c>
    </row>
    <row r="36" spans="2:5" x14ac:dyDescent="0.2">
      <c r="B36" s="134" t="s">
        <v>46</v>
      </c>
      <c r="C36" s="184">
        <v>2.46E-2</v>
      </c>
    </row>
    <row r="37" spans="2:5" x14ac:dyDescent="0.2">
      <c r="B37" s="1" t="s">
        <v>47</v>
      </c>
    </row>
    <row r="39" spans="2:5" ht="17.25" customHeight="1" x14ac:dyDescent="0.2">
      <c r="B39" s="311" t="s">
        <v>48</v>
      </c>
      <c r="C39" s="311"/>
      <c r="E39" s="2" t="s">
        <v>49</v>
      </c>
    </row>
    <row r="40" spans="2:5" x14ac:dyDescent="0.2">
      <c r="B40" s="29" t="s">
        <v>50</v>
      </c>
      <c r="C40" s="74">
        <v>0.9</v>
      </c>
      <c r="E40" s="2" t="s">
        <v>51</v>
      </c>
    </row>
    <row r="41" spans="2:5" x14ac:dyDescent="0.2">
      <c r="B41" s="3" t="s">
        <v>52</v>
      </c>
      <c r="C41" s="75">
        <v>0.54</v>
      </c>
    </row>
    <row r="42" spans="2:5" x14ac:dyDescent="0.2">
      <c r="B42" s="3" t="s">
        <v>53</v>
      </c>
      <c r="C42" s="75">
        <v>0.64</v>
      </c>
    </row>
    <row r="43" spans="2:5" x14ac:dyDescent="0.2">
      <c r="B43" s="3" t="s">
        <v>54</v>
      </c>
      <c r="C43" s="75">
        <v>0.99</v>
      </c>
    </row>
    <row r="44" spans="2:5" x14ac:dyDescent="0.2">
      <c r="B44" s="3" t="s">
        <v>55</v>
      </c>
      <c r="C44" s="75">
        <v>1</v>
      </c>
    </row>
    <row r="45" spans="2:5" x14ac:dyDescent="0.2">
      <c r="B45" s="1" t="s">
        <v>56</v>
      </c>
      <c r="C45" s="78"/>
    </row>
    <row r="46" spans="2:5" x14ac:dyDescent="0.2">
      <c r="B46" s="1"/>
      <c r="C46" s="78"/>
    </row>
    <row r="47" spans="2:5" ht="17.25" customHeight="1" x14ac:dyDescent="0.2">
      <c r="B47" s="135" t="s">
        <v>57</v>
      </c>
      <c r="C47" s="185">
        <v>0.9</v>
      </c>
      <c r="E47" s="2" t="s">
        <v>58</v>
      </c>
    </row>
    <row r="48" spans="2:5" x14ac:dyDescent="0.2">
      <c r="B48" s="1" t="s">
        <v>56</v>
      </c>
    </row>
    <row r="50" spans="2:54" ht="34.5" customHeight="1" x14ac:dyDescent="0.2">
      <c r="B50" s="141" t="s">
        <v>59</v>
      </c>
      <c r="C50" s="142" t="s">
        <v>60</v>
      </c>
      <c r="D50" s="142" t="s">
        <v>61</v>
      </c>
      <c r="E50" s="142" t="s">
        <v>62</v>
      </c>
    </row>
    <row r="51" spans="2:54" x14ac:dyDescent="0.2">
      <c r="B51" s="3" t="s">
        <v>63</v>
      </c>
      <c r="C51" s="69">
        <v>7.2999999999999995E-2</v>
      </c>
      <c r="D51" s="69">
        <v>0.24399999999999999</v>
      </c>
      <c r="E51" s="69">
        <v>0.68300000000000005</v>
      </c>
      <c r="F51" s="339">
        <f>SUM(C51:E51)</f>
        <v>1</v>
      </c>
    </row>
    <row r="52" spans="2:54" x14ac:dyDescent="0.2">
      <c r="B52" s="3" t="s">
        <v>64</v>
      </c>
      <c r="C52" s="69">
        <v>3.6999999999999998E-2</v>
      </c>
      <c r="D52" s="69">
        <v>0.33800000000000002</v>
      </c>
      <c r="E52" s="69">
        <v>0.625</v>
      </c>
      <c r="F52" s="339">
        <f t="shared" ref="F52:F54" si="0">SUM(C52:E52)</f>
        <v>1</v>
      </c>
    </row>
    <row r="53" spans="2:54" x14ac:dyDescent="0.2">
      <c r="B53" s="3" t="s">
        <v>65</v>
      </c>
      <c r="C53" s="69">
        <v>3.7999999999999999E-2</v>
      </c>
      <c r="D53" s="69">
        <v>0.39200000000000002</v>
      </c>
      <c r="E53" s="69">
        <v>0.56999999999999995</v>
      </c>
      <c r="F53" s="339">
        <f t="shared" si="0"/>
        <v>1</v>
      </c>
    </row>
    <row r="54" spans="2:54" x14ac:dyDescent="0.2">
      <c r="B54" s="3" t="s">
        <v>66</v>
      </c>
      <c r="C54" s="69">
        <v>4.2999999999999997E-2</v>
      </c>
      <c r="D54" s="69">
        <v>0.25600000000000001</v>
      </c>
      <c r="E54" s="69">
        <v>0.70099999999999996</v>
      </c>
      <c r="F54" s="339">
        <f t="shared" si="0"/>
        <v>1</v>
      </c>
    </row>
    <row r="55" spans="2:54" x14ac:dyDescent="0.2">
      <c r="B55" s="1" t="s">
        <v>67</v>
      </c>
    </row>
    <row r="57" spans="2:54" ht="17.25" customHeight="1" x14ac:dyDescent="0.2">
      <c r="B57" s="143" t="s">
        <v>68</v>
      </c>
      <c r="C57" s="138">
        <v>2024</v>
      </c>
      <c r="D57" s="138">
        <v>2025</v>
      </c>
      <c r="E57" s="138">
        <v>2026</v>
      </c>
      <c r="F57" s="138">
        <v>2027</v>
      </c>
      <c r="G57" s="138">
        <v>2028</v>
      </c>
      <c r="H57" s="138">
        <v>2029</v>
      </c>
      <c r="I57" s="138">
        <v>2030</v>
      </c>
      <c r="J57" s="138">
        <v>2031</v>
      </c>
      <c r="K57" s="138">
        <v>2032</v>
      </c>
      <c r="L57" s="138">
        <v>2033</v>
      </c>
      <c r="M57" s="138">
        <v>2034</v>
      </c>
      <c r="N57" s="138">
        <v>2035</v>
      </c>
      <c r="O57" s="138">
        <v>2036</v>
      </c>
      <c r="P57" s="138">
        <v>2037</v>
      </c>
      <c r="Q57" s="138">
        <v>2038</v>
      </c>
      <c r="R57" s="138">
        <v>2039</v>
      </c>
      <c r="S57" s="138">
        <v>2040</v>
      </c>
      <c r="T57" s="138">
        <v>2041</v>
      </c>
      <c r="U57" s="138">
        <v>2042</v>
      </c>
      <c r="V57" s="138">
        <v>2043</v>
      </c>
      <c r="W57" s="138">
        <v>2044</v>
      </c>
      <c r="X57" s="138">
        <v>2045</v>
      </c>
      <c r="Y57" s="138">
        <v>2046</v>
      </c>
      <c r="Z57" s="138">
        <v>2047</v>
      </c>
      <c r="AA57" s="138">
        <v>2048</v>
      </c>
      <c r="AB57" s="138">
        <v>2049</v>
      </c>
      <c r="AC57" s="138">
        <v>2050</v>
      </c>
      <c r="AD57" s="138">
        <v>2051</v>
      </c>
      <c r="AE57" s="138">
        <v>2052</v>
      </c>
      <c r="AF57" s="138">
        <v>2053</v>
      </c>
      <c r="AG57" s="138">
        <v>2054</v>
      </c>
      <c r="AH57" s="138">
        <v>2055</v>
      </c>
      <c r="AI57" s="138">
        <v>2056</v>
      </c>
      <c r="AJ57" s="138">
        <v>2057</v>
      </c>
      <c r="AK57" s="138">
        <v>2058</v>
      </c>
      <c r="AL57" s="138">
        <v>2059</v>
      </c>
      <c r="AM57" s="138">
        <v>2060</v>
      </c>
      <c r="AN57" s="138">
        <v>2061</v>
      </c>
      <c r="AO57" s="138">
        <v>2062</v>
      </c>
      <c r="AP57" s="138">
        <v>2063</v>
      </c>
      <c r="AQ57" s="138">
        <v>2064</v>
      </c>
      <c r="AR57" s="138">
        <v>2065</v>
      </c>
      <c r="AS57" s="138">
        <v>2066</v>
      </c>
      <c r="AT57" s="138">
        <v>2067</v>
      </c>
      <c r="AU57" s="138">
        <v>2068</v>
      </c>
      <c r="AV57" s="138">
        <v>2069</v>
      </c>
      <c r="AW57" s="138">
        <v>2070</v>
      </c>
      <c r="AX57" s="138">
        <v>2071</v>
      </c>
      <c r="AY57" s="138">
        <v>2072</v>
      </c>
      <c r="AZ57" s="138">
        <v>2073</v>
      </c>
      <c r="BA57" s="138">
        <v>2074</v>
      </c>
      <c r="BB57" s="138">
        <v>2075</v>
      </c>
    </row>
    <row r="58" spans="2:54" x14ac:dyDescent="0.2">
      <c r="B58" s="64" t="s">
        <v>69</v>
      </c>
      <c r="C58" s="65">
        <v>20.83</v>
      </c>
      <c r="D58" s="65">
        <f>ROUND(C58*(1+(0.8*D23)),2)</f>
        <v>21.28</v>
      </c>
      <c r="E58" s="65">
        <f t="shared" ref="E58:BB58" si="1">ROUND(D58*(1+(0.8*E23)),2)</f>
        <v>21.76</v>
      </c>
      <c r="F58" s="65">
        <f t="shared" si="1"/>
        <v>22.13</v>
      </c>
      <c r="G58" s="65">
        <f t="shared" si="1"/>
        <v>22.43</v>
      </c>
      <c r="H58" s="65">
        <f t="shared" si="1"/>
        <v>22.75</v>
      </c>
      <c r="I58" s="65">
        <f t="shared" si="1"/>
        <v>23.04</v>
      </c>
      <c r="J58" s="65">
        <f t="shared" si="1"/>
        <v>23.33</v>
      </c>
      <c r="K58" s="65">
        <f t="shared" si="1"/>
        <v>23.61</v>
      </c>
      <c r="L58" s="65">
        <f t="shared" si="1"/>
        <v>23.89</v>
      </c>
      <c r="M58" s="65">
        <f t="shared" si="1"/>
        <v>24.18</v>
      </c>
      <c r="N58" s="65">
        <f t="shared" si="1"/>
        <v>24.47</v>
      </c>
      <c r="O58" s="65">
        <f t="shared" si="1"/>
        <v>24.76</v>
      </c>
      <c r="P58" s="65">
        <f t="shared" si="1"/>
        <v>25.06</v>
      </c>
      <c r="Q58" s="65">
        <f t="shared" si="1"/>
        <v>25.36</v>
      </c>
      <c r="R58" s="65">
        <f t="shared" si="1"/>
        <v>25.66</v>
      </c>
      <c r="S58" s="65">
        <f t="shared" si="1"/>
        <v>25.97</v>
      </c>
      <c r="T58" s="65">
        <f t="shared" si="1"/>
        <v>26.28</v>
      </c>
      <c r="U58" s="65">
        <f t="shared" si="1"/>
        <v>26.55</v>
      </c>
      <c r="V58" s="65">
        <f t="shared" si="1"/>
        <v>26.83</v>
      </c>
      <c r="W58" s="65">
        <f t="shared" si="1"/>
        <v>27.11</v>
      </c>
      <c r="X58" s="65">
        <f t="shared" si="1"/>
        <v>27.39</v>
      </c>
      <c r="Y58" s="65">
        <f t="shared" si="1"/>
        <v>27.67</v>
      </c>
      <c r="Z58" s="65">
        <f t="shared" si="1"/>
        <v>27.96</v>
      </c>
      <c r="AA58" s="65">
        <f t="shared" si="1"/>
        <v>28.25</v>
      </c>
      <c r="AB58" s="65">
        <f t="shared" si="1"/>
        <v>28.54</v>
      </c>
      <c r="AC58" s="65">
        <f t="shared" si="1"/>
        <v>28.84</v>
      </c>
      <c r="AD58" s="65">
        <f t="shared" si="1"/>
        <v>29.14</v>
      </c>
      <c r="AE58" s="65">
        <f t="shared" si="1"/>
        <v>29.42</v>
      </c>
      <c r="AF58" s="65">
        <f t="shared" si="1"/>
        <v>29.7</v>
      </c>
      <c r="AG58" s="65">
        <f t="shared" si="1"/>
        <v>29.99</v>
      </c>
      <c r="AH58" s="65">
        <f t="shared" si="1"/>
        <v>30.28</v>
      </c>
      <c r="AI58" s="65">
        <f t="shared" si="1"/>
        <v>30.57</v>
      </c>
      <c r="AJ58" s="65">
        <f t="shared" si="1"/>
        <v>30.86</v>
      </c>
      <c r="AK58" s="65">
        <f t="shared" si="1"/>
        <v>31.16</v>
      </c>
      <c r="AL58" s="65">
        <f t="shared" si="1"/>
        <v>31.46</v>
      </c>
      <c r="AM58" s="65">
        <f t="shared" si="1"/>
        <v>31.76</v>
      </c>
      <c r="AN58" s="65">
        <f t="shared" si="1"/>
        <v>32.06</v>
      </c>
      <c r="AO58" s="65">
        <f t="shared" si="1"/>
        <v>32.39</v>
      </c>
      <c r="AP58" s="65">
        <f t="shared" si="1"/>
        <v>32.729999999999997</v>
      </c>
      <c r="AQ58" s="65">
        <f t="shared" si="1"/>
        <v>33.07</v>
      </c>
      <c r="AR58" s="65">
        <f t="shared" si="1"/>
        <v>33.409999999999997</v>
      </c>
      <c r="AS58" s="65">
        <f t="shared" si="1"/>
        <v>33.76</v>
      </c>
      <c r="AT58" s="65">
        <f t="shared" si="1"/>
        <v>34.11</v>
      </c>
      <c r="AU58" s="65">
        <f t="shared" si="1"/>
        <v>34.46</v>
      </c>
      <c r="AV58" s="65">
        <f t="shared" si="1"/>
        <v>34.82</v>
      </c>
      <c r="AW58" s="65">
        <f t="shared" si="1"/>
        <v>35.18</v>
      </c>
      <c r="AX58" s="65">
        <f t="shared" si="1"/>
        <v>35.549999999999997</v>
      </c>
      <c r="AY58" s="65">
        <f t="shared" si="1"/>
        <v>35.92</v>
      </c>
      <c r="AZ58" s="65">
        <f t="shared" si="1"/>
        <v>36.29</v>
      </c>
      <c r="BA58" s="65">
        <f t="shared" si="1"/>
        <v>36.67</v>
      </c>
      <c r="BB58" s="65">
        <f t="shared" si="1"/>
        <v>37.049999999999997</v>
      </c>
    </row>
    <row r="59" spans="2:54" x14ac:dyDescent="0.2">
      <c r="B59" s="44" t="s">
        <v>70</v>
      </c>
      <c r="C59" s="66">
        <v>9.83</v>
      </c>
      <c r="D59" s="66">
        <f>ROUND(C59*(1+(0.8*D23)),2)</f>
        <v>10.039999999999999</v>
      </c>
      <c r="E59" s="66">
        <f t="shared" ref="E59:BB59" si="2">ROUND(D59*(1+(0.8*E23)),2)</f>
        <v>10.26</v>
      </c>
      <c r="F59" s="66">
        <f t="shared" si="2"/>
        <v>10.43</v>
      </c>
      <c r="G59" s="66">
        <f t="shared" si="2"/>
        <v>10.57</v>
      </c>
      <c r="H59" s="66">
        <f t="shared" si="2"/>
        <v>10.72</v>
      </c>
      <c r="I59" s="66">
        <f t="shared" si="2"/>
        <v>10.86</v>
      </c>
      <c r="J59" s="66">
        <f t="shared" si="2"/>
        <v>11</v>
      </c>
      <c r="K59" s="66">
        <f t="shared" si="2"/>
        <v>11.13</v>
      </c>
      <c r="L59" s="66">
        <f t="shared" si="2"/>
        <v>11.26</v>
      </c>
      <c r="M59" s="66">
        <f t="shared" si="2"/>
        <v>11.4</v>
      </c>
      <c r="N59" s="66">
        <f t="shared" si="2"/>
        <v>11.54</v>
      </c>
      <c r="O59" s="66">
        <f t="shared" si="2"/>
        <v>11.68</v>
      </c>
      <c r="P59" s="66">
        <f t="shared" si="2"/>
        <v>11.82</v>
      </c>
      <c r="Q59" s="66">
        <f t="shared" si="2"/>
        <v>11.96</v>
      </c>
      <c r="R59" s="66">
        <f t="shared" si="2"/>
        <v>12.1</v>
      </c>
      <c r="S59" s="66">
        <f t="shared" si="2"/>
        <v>12.25</v>
      </c>
      <c r="T59" s="66">
        <f t="shared" si="2"/>
        <v>12.4</v>
      </c>
      <c r="U59" s="66">
        <f t="shared" si="2"/>
        <v>12.53</v>
      </c>
      <c r="V59" s="66">
        <f t="shared" si="2"/>
        <v>12.66</v>
      </c>
      <c r="W59" s="66">
        <f t="shared" si="2"/>
        <v>12.79</v>
      </c>
      <c r="X59" s="66">
        <f t="shared" si="2"/>
        <v>12.92</v>
      </c>
      <c r="Y59" s="66">
        <f t="shared" si="2"/>
        <v>13.05</v>
      </c>
      <c r="Z59" s="66">
        <f t="shared" si="2"/>
        <v>13.19</v>
      </c>
      <c r="AA59" s="66">
        <f t="shared" si="2"/>
        <v>13.33</v>
      </c>
      <c r="AB59" s="66">
        <f t="shared" si="2"/>
        <v>13.47</v>
      </c>
      <c r="AC59" s="66">
        <f t="shared" si="2"/>
        <v>13.61</v>
      </c>
      <c r="AD59" s="66">
        <f t="shared" si="2"/>
        <v>13.75</v>
      </c>
      <c r="AE59" s="66">
        <f t="shared" si="2"/>
        <v>13.88</v>
      </c>
      <c r="AF59" s="66">
        <f t="shared" si="2"/>
        <v>14.01</v>
      </c>
      <c r="AG59" s="66">
        <f t="shared" si="2"/>
        <v>14.14</v>
      </c>
      <c r="AH59" s="66">
        <f t="shared" si="2"/>
        <v>14.28</v>
      </c>
      <c r="AI59" s="66">
        <f t="shared" si="2"/>
        <v>14.42</v>
      </c>
      <c r="AJ59" s="66">
        <f t="shared" si="2"/>
        <v>14.56</v>
      </c>
      <c r="AK59" s="66">
        <f t="shared" si="2"/>
        <v>14.7</v>
      </c>
      <c r="AL59" s="66">
        <f t="shared" si="2"/>
        <v>14.84</v>
      </c>
      <c r="AM59" s="66">
        <f t="shared" si="2"/>
        <v>14.98</v>
      </c>
      <c r="AN59" s="66">
        <f t="shared" si="2"/>
        <v>15.12</v>
      </c>
      <c r="AO59" s="66">
        <f t="shared" si="2"/>
        <v>15.28</v>
      </c>
      <c r="AP59" s="66">
        <f t="shared" si="2"/>
        <v>15.44</v>
      </c>
      <c r="AQ59" s="66">
        <f t="shared" si="2"/>
        <v>15.6</v>
      </c>
      <c r="AR59" s="66">
        <f t="shared" si="2"/>
        <v>15.76</v>
      </c>
      <c r="AS59" s="66">
        <f t="shared" si="2"/>
        <v>15.92</v>
      </c>
      <c r="AT59" s="66">
        <f t="shared" si="2"/>
        <v>16.09</v>
      </c>
      <c r="AU59" s="66">
        <f t="shared" si="2"/>
        <v>16.260000000000002</v>
      </c>
      <c r="AV59" s="66">
        <f t="shared" si="2"/>
        <v>16.43</v>
      </c>
      <c r="AW59" s="66">
        <f t="shared" si="2"/>
        <v>16.600000000000001</v>
      </c>
      <c r="AX59" s="66">
        <f t="shared" si="2"/>
        <v>16.77</v>
      </c>
      <c r="AY59" s="66">
        <f t="shared" si="2"/>
        <v>16.940000000000001</v>
      </c>
      <c r="AZ59" s="66">
        <f t="shared" si="2"/>
        <v>17.12</v>
      </c>
      <c r="BA59" s="66">
        <f t="shared" si="2"/>
        <v>17.3</v>
      </c>
      <c r="BB59" s="66">
        <f t="shared" si="2"/>
        <v>17.48</v>
      </c>
    </row>
    <row r="60" spans="2:54" x14ac:dyDescent="0.2">
      <c r="B60" s="67" t="s">
        <v>71</v>
      </c>
      <c r="C60" s="66">
        <v>6.42</v>
      </c>
      <c r="D60" s="66">
        <f>ROUND(C60*(1+(0.8*D23)),2)</f>
        <v>6.56</v>
      </c>
      <c r="E60" s="66">
        <f t="shared" ref="E60:BB60" si="3">ROUND(D60*(1+(0.8*E23)),2)</f>
        <v>6.71</v>
      </c>
      <c r="F60" s="66">
        <f t="shared" si="3"/>
        <v>6.82</v>
      </c>
      <c r="G60" s="66">
        <f t="shared" si="3"/>
        <v>6.91</v>
      </c>
      <c r="H60" s="66">
        <f t="shared" si="3"/>
        <v>7.01</v>
      </c>
      <c r="I60" s="66">
        <f t="shared" si="3"/>
        <v>7.1</v>
      </c>
      <c r="J60" s="66">
        <f t="shared" si="3"/>
        <v>7.19</v>
      </c>
      <c r="K60" s="66">
        <f t="shared" si="3"/>
        <v>7.28</v>
      </c>
      <c r="L60" s="66">
        <f t="shared" si="3"/>
        <v>7.37</v>
      </c>
      <c r="M60" s="66">
        <f t="shared" si="3"/>
        <v>7.46</v>
      </c>
      <c r="N60" s="66">
        <f t="shared" si="3"/>
        <v>7.55</v>
      </c>
      <c r="O60" s="66">
        <f t="shared" si="3"/>
        <v>7.64</v>
      </c>
      <c r="P60" s="66">
        <f t="shared" si="3"/>
        <v>7.73</v>
      </c>
      <c r="Q60" s="66">
        <f t="shared" si="3"/>
        <v>7.82</v>
      </c>
      <c r="R60" s="66">
        <f t="shared" si="3"/>
        <v>7.91</v>
      </c>
      <c r="S60" s="66">
        <f t="shared" si="3"/>
        <v>8</v>
      </c>
      <c r="T60" s="66">
        <f t="shared" si="3"/>
        <v>8.1</v>
      </c>
      <c r="U60" s="66">
        <f t="shared" si="3"/>
        <v>8.18</v>
      </c>
      <c r="V60" s="66">
        <f t="shared" si="3"/>
        <v>8.27</v>
      </c>
      <c r="W60" s="66">
        <f t="shared" si="3"/>
        <v>8.36</v>
      </c>
      <c r="X60" s="66">
        <f t="shared" si="3"/>
        <v>8.4499999999999993</v>
      </c>
      <c r="Y60" s="66">
        <f t="shared" si="3"/>
        <v>8.5399999999999991</v>
      </c>
      <c r="Z60" s="66">
        <f t="shared" si="3"/>
        <v>8.6300000000000008</v>
      </c>
      <c r="AA60" s="66">
        <f t="shared" si="3"/>
        <v>8.7200000000000006</v>
      </c>
      <c r="AB60" s="66">
        <f t="shared" si="3"/>
        <v>8.81</v>
      </c>
      <c r="AC60" s="66">
        <f t="shared" si="3"/>
        <v>8.9</v>
      </c>
      <c r="AD60" s="66">
        <f t="shared" si="3"/>
        <v>8.99</v>
      </c>
      <c r="AE60" s="66">
        <f t="shared" si="3"/>
        <v>9.08</v>
      </c>
      <c r="AF60" s="66">
        <f t="shared" si="3"/>
        <v>9.17</v>
      </c>
      <c r="AG60" s="66">
        <f t="shared" si="3"/>
        <v>9.26</v>
      </c>
      <c r="AH60" s="66">
        <f t="shared" si="3"/>
        <v>9.35</v>
      </c>
      <c r="AI60" s="66">
        <f t="shared" si="3"/>
        <v>9.44</v>
      </c>
      <c r="AJ60" s="66">
        <f t="shared" si="3"/>
        <v>9.5299999999999994</v>
      </c>
      <c r="AK60" s="66">
        <f t="shared" si="3"/>
        <v>9.6199999999999992</v>
      </c>
      <c r="AL60" s="66">
        <f t="shared" si="3"/>
        <v>9.7100000000000009</v>
      </c>
      <c r="AM60" s="66">
        <f t="shared" si="3"/>
        <v>9.8000000000000007</v>
      </c>
      <c r="AN60" s="66">
        <f t="shared" si="3"/>
        <v>9.89</v>
      </c>
      <c r="AO60" s="66">
        <f t="shared" si="3"/>
        <v>9.99</v>
      </c>
      <c r="AP60" s="66">
        <f t="shared" si="3"/>
        <v>10.09</v>
      </c>
      <c r="AQ60" s="66">
        <f t="shared" si="3"/>
        <v>10.19</v>
      </c>
      <c r="AR60" s="66">
        <f t="shared" si="3"/>
        <v>10.3</v>
      </c>
      <c r="AS60" s="66">
        <f t="shared" si="3"/>
        <v>10.41</v>
      </c>
      <c r="AT60" s="66">
        <f t="shared" si="3"/>
        <v>10.52</v>
      </c>
      <c r="AU60" s="66">
        <f t="shared" si="3"/>
        <v>10.63</v>
      </c>
      <c r="AV60" s="66">
        <f t="shared" si="3"/>
        <v>10.74</v>
      </c>
      <c r="AW60" s="66">
        <f t="shared" si="3"/>
        <v>10.85</v>
      </c>
      <c r="AX60" s="66">
        <f t="shared" si="3"/>
        <v>10.96</v>
      </c>
      <c r="AY60" s="66">
        <f t="shared" si="3"/>
        <v>11.07</v>
      </c>
      <c r="AZ60" s="66">
        <f t="shared" si="3"/>
        <v>11.19</v>
      </c>
      <c r="BA60" s="66">
        <f t="shared" si="3"/>
        <v>11.31</v>
      </c>
      <c r="BB60" s="66">
        <f t="shared" si="3"/>
        <v>11.43</v>
      </c>
    </row>
    <row r="61" spans="2:54" x14ac:dyDescent="0.2">
      <c r="B61" s="1" t="s">
        <v>72</v>
      </c>
    </row>
    <row r="62" spans="2:54" x14ac:dyDescent="0.2">
      <c r="B62" s="1"/>
    </row>
    <row r="63" spans="2:54" x14ac:dyDescent="0.2">
      <c r="B63" s="15" t="s">
        <v>73</v>
      </c>
    </row>
    <row r="64" spans="2:54" x14ac:dyDescent="0.2">
      <c r="B64" s="187" t="s">
        <v>74</v>
      </c>
      <c r="C64" s="188" t="s">
        <v>75</v>
      </c>
      <c r="D64" s="188" t="s">
        <v>76</v>
      </c>
      <c r="E64" s="188" t="s">
        <v>77</v>
      </c>
      <c r="F64" s="188" t="s">
        <v>78</v>
      </c>
      <c r="G64" s="188" t="s">
        <v>79</v>
      </c>
      <c r="H64" s="188" t="s">
        <v>80</v>
      </c>
      <c r="I64" s="188" t="s">
        <v>81</v>
      </c>
      <c r="J64" s="188" t="s">
        <v>82</v>
      </c>
      <c r="K64" s="188" t="s">
        <v>83</v>
      </c>
      <c r="L64" s="188" t="s">
        <v>84</v>
      </c>
    </row>
    <row r="65" spans="2:14" x14ac:dyDescent="0.2">
      <c r="B65" s="187" t="s">
        <v>85</v>
      </c>
      <c r="C65" s="18">
        <v>2</v>
      </c>
      <c r="D65" s="18">
        <v>1.8</v>
      </c>
      <c r="E65" s="18">
        <v>1.5</v>
      </c>
      <c r="F65" s="18">
        <v>1.4</v>
      </c>
      <c r="G65" s="18">
        <v>1.2</v>
      </c>
      <c r="H65" s="18">
        <v>1</v>
      </c>
      <c r="I65" s="18">
        <v>0.9</v>
      </c>
      <c r="J65" s="18">
        <v>0.75</v>
      </c>
      <c r="K65" s="18">
        <v>0.6</v>
      </c>
      <c r="L65" s="18">
        <v>0.4</v>
      </c>
    </row>
    <row r="66" spans="2:14" ht="12.75" x14ac:dyDescent="0.2">
      <c r="B66" s="18"/>
      <c r="C66" s="318" t="s">
        <v>86</v>
      </c>
      <c r="D66" s="319"/>
      <c r="E66" s="319"/>
      <c r="F66" s="320"/>
      <c r="G66" s="321" t="s">
        <v>87</v>
      </c>
      <c r="H66" s="322"/>
      <c r="I66" s="322"/>
      <c r="J66" s="322"/>
      <c r="K66" s="322"/>
      <c r="L66" s="323"/>
    </row>
    <row r="67" spans="2:14" x14ac:dyDescent="0.2">
      <c r="B67" s="1" t="s">
        <v>88</v>
      </c>
    </row>
    <row r="68" spans="2:14" x14ac:dyDescent="0.2">
      <c r="B68" s="1"/>
    </row>
    <row r="69" spans="2:14" x14ac:dyDescent="0.2">
      <c r="B69" s="1"/>
      <c r="C69" s="190" t="s">
        <v>89</v>
      </c>
      <c r="D69" s="191"/>
      <c r="E69" s="191"/>
      <c r="F69" s="191"/>
      <c r="G69" s="191"/>
      <c r="H69" s="191"/>
      <c r="I69" s="191"/>
      <c r="J69" s="191"/>
      <c r="K69" s="191"/>
      <c r="L69" s="192"/>
      <c r="M69" s="192"/>
      <c r="N69" s="193" t="s">
        <v>90</v>
      </c>
    </row>
    <row r="70" spans="2:14" x14ac:dyDescent="0.2">
      <c r="B70" s="189" t="s">
        <v>91</v>
      </c>
      <c r="C70" s="186">
        <v>4</v>
      </c>
      <c r="D70" s="186">
        <v>5</v>
      </c>
      <c r="E70" s="186">
        <v>6</v>
      </c>
      <c r="F70" s="186">
        <v>7</v>
      </c>
      <c r="G70" s="186">
        <v>8</v>
      </c>
      <c r="H70" s="186">
        <v>9</v>
      </c>
      <c r="I70" s="186">
        <v>10</v>
      </c>
      <c r="J70" s="186">
        <v>11</v>
      </c>
      <c r="K70" s="186">
        <v>12</v>
      </c>
      <c r="L70" s="186">
        <v>13</v>
      </c>
      <c r="M70" s="186">
        <v>14</v>
      </c>
      <c r="N70" s="186">
        <v>15</v>
      </c>
    </row>
    <row r="71" spans="2:14" x14ac:dyDescent="0.2">
      <c r="B71" s="1" t="s">
        <v>92</v>
      </c>
    </row>
    <row r="72" spans="2:14" x14ac:dyDescent="0.2">
      <c r="B72" s="1"/>
    </row>
    <row r="73" spans="2:14" x14ac:dyDescent="0.2">
      <c r="B73" s="304" t="s">
        <v>93</v>
      </c>
      <c r="C73" s="303" t="s">
        <v>94</v>
      </c>
      <c r="D73" s="303" t="s">
        <v>28</v>
      </c>
      <c r="E73" s="303"/>
      <c r="F73" s="303"/>
      <c r="G73" s="303"/>
      <c r="H73" s="303"/>
      <c r="I73" s="303"/>
    </row>
    <row r="74" spans="2:14" x14ac:dyDescent="0.2">
      <c r="B74" s="305"/>
      <c r="C74" s="303"/>
      <c r="D74" s="139" t="s">
        <v>29</v>
      </c>
      <c r="E74" s="139" t="s">
        <v>29</v>
      </c>
      <c r="F74" s="139" t="s">
        <v>29</v>
      </c>
      <c r="G74" s="139" t="s">
        <v>30</v>
      </c>
      <c r="H74" s="139" t="s">
        <v>29</v>
      </c>
      <c r="I74" s="139" t="s">
        <v>31</v>
      </c>
    </row>
    <row r="75" spans="2:14" ht="22.5" x14ac:dyDescent="0.2">
      <c r="B75" s="144" t="s">
        <v>95</v>
      </c>
      <c r="C75" s="303"/>
      <c r="D75" s="139" t="s">
        <v>32</v>
      </c>
      <c r="E75" s="139" t="s">
        <v>33</v>
      </c>
      <c r="F75" s="139" t="s">
        <v>34</v>
      </c>
      <c r="G75" s="139" t="s">
        <v>35</v>
      </c>
      <c r="H75" s="139" t="s">
        <v>35</v>
      </c>
      <c r="I75" s="139" t="s">
        <v>36</v>
      </c>
    </row>
    <row r="76" spans="2:14" x14ac:dyDescent="0.2">
      <c r="B76" s="130" t="s">
        <v>96</v>
      </c>
      <c r="C76" s="131" t="s">
        <v>97</v>
      </c>
      <c r="D76" s="43" t="s">
        <v>98</v>
      </c>
      <c r="E76" s="131" t="s">
        <v>98</v>
      </c>
      <c r="F76" s="131" t="s">
        <v>98</v>
      </c>
      <c r="G76" s="279">
        <v>2.6</v>
      </c>
      <c r="H76" s="131" t="s">
        <v>98</v>
      </c>
      <c r="I76" s="279">
        <v>2.4</v>
      </c>
    </row>
    <row r="77" spans="2:14" x14ac:dyDescent="0.2">
      <c r="B77" s="130" t="s">
        <v>99</v>
      </c>
      <c r="C77" s="131" t="s">
        <v>100</v>
      </c>
      <c r="D77" s="280">
        <v>9.9</v>
      </c>
      <c r="E77" s="279">
        <v>10.3</v>
      </c>
      <c r="F77" s="279">
        <v>26</v>
      </c>
      <c r="G77" s="131" t="s">
        <v>98</v>
      </c>
      <c r="H77" s="279">
        <v>12.8</v>
      </c>
      <c r="I77" s="131" t="s">
        <v>98</v>
      </c>
    </row>
    <row r="78" spans="2:14" x14ac:dyDescent="0.2">
      <c r="B78" s="1" t="s">
        <v>101</v>
      </c>
    </row>
    <row r="80" spans="2:14" ht="12.75" x14ac:dyDescent="0.2">
      <c r="B80" s="314" t="s">
        <v>102</v>
      </c>
      <c r="C80" s="315"/>
      <c r="D80" s="315"/>
      <c r="E80" s="315"/>
      <c r="F80" s="316"/>
      <c r="G80" s="316"/>
    </row>
    <row r="81" spans="2:54" x14ac:dyDescent="0.2">
      <c r="B81" s="145" t="s">
        <v>103</v>
      </c>
      <c r="C81" s="139" t="s">
        <v>104</v>
      </c>
      <c r="D81" s="139" t="s">
        <v>105</v>
      </c>
      <c r="E81" s="139" t="s">
        <v>106</v>
      </c>
      <c r="F81" s="146" t="s">
        <v>107</v>
      </c>
      <c r="G81" s="146" t="s">
        <v>108</v>
      </c>
    </row>
    <row r="82" spans="2:54" x14ac:dyDescent="0.2">
      <c r="B82" s="46" t="s">
        <v>109</v>
      </c>
      <c r="C82" s="90">
        <v>1.1000000000000001</v>
      </c>
      <c r="D82" s="90">
        <v>63</v>
      </c>
      <c r="E82" s="90">
        <v>0.02</v>
      </c>
      <c r="F82" s="77">
        <v>4.8</v>
      </c>
      <c r="G82" s="77">
        <v>10</v>
      </c>
    </row>
    <row r="83" spans="2:54" x14ac:dyDescent="0.2">
      <c r="B83" s="89" t="s">
        <v>110</v>
      </c>
      <c r="C83" s="90">
        <v>2</v>
      </c>
      <c r="D83" s="90">
        <v>54.4</v>
      </c>
      <c r="E83" s="90">
        <v>0.02</v>
      </c>
      <c r="F83" s="77">
        <v>4.5999999999999996</v>
      </c>
      <c r="G83" s="77">
        <v>10</v>
      </c>
    </row>
    <row r="84" spans="2:54" x14ac:dyDescent="0.2">
      <c r="B84" s="46" t="s">
        <v>36</v>
      </c>
      <c r="C84" s="90">
        <v>1</v>
      </c>
      <c r="D84" s="90">
        <v>39.9</v>
      </c>
      <c r="E84" s="90">
        <v>0.02</v>
      </c>
      <c r="F84" s="77">
        <v>4.7</v>
      </c>
      <c r="G84" s="77">
        <v>10</v>
      </c>
    </row>
    <row r="85" spans="2:54" x14ac:dyDescent="0.2">
      <c r="B85" s="1" t="s">
        <v>111</v>
      </c>
    </row>
    <row r="86" spans="2:54" x14ac:dyDescent="0.2">
      <c r="B86" s="1"/>
    </row>
    <row r="87" spans="2:54" ht="22.5" x14ac:dyDescent="0.2">
      <c r="B87" s="143" t="s">
        <v>112</v>
      </c>
      <c r="C87" s="138">
        <v>2024</v>
      </c>
      <c r="D87" s="138">
        <v>2025</v>
      </c>
      <c r="E87" s="138">
        <v>2026</v>
      </c>
      <c r="F87" s="138">
        <v>2027</v>
      </c>
      <c r="G87" s="138">
        <v>2028</v>
      </c>
      <c r="H87" s="138">
        <v>2029</v>
      </c>
      <c r="I87" s="138">
        <v>2030</v>
      </c>
      <c r="J87" s="138">
        <v>2031</v>
      </c>
      <c r="K87" s="138">
        <v>2032</v>
      </c>
      <c r="L87" s="138">
        <v>2033</v>
      </c>
      <c r="M87" s="138">
        <v>2034</v>
      </c>
      <c r="N87" s="138">
        <v>2035</v>
      </c>
      <c r="O87" s="138">
        <v>2036</v>
      </c>
      <c r="P87" s="138">
        <v>2037</v>
      </c>
      <c r="Q87" s="138">
        <v>2038</v>
      </c>
      <c r="R87" s="138">
        <v>2039</v>
      </c>
      <c r="S87" s="138">
        <v>2040</v>
      </c>
      <c r="T87" s="138">
        <v>2041</v>
      </c>
      <c r="U87" s="138">
        <v>2042</v>
      </c>
      <c r="V87" s="138">
        <v>2043</v>
      </c>
      <c r="W87" s="138">
        <v>2044</v>
      </c>
      <c r="X87" s="138">
        <v>2045</v>
      </c>
      <c r="Y87" s="138">
        <v>2046</v>
      </c>
      <c r="Z87" s="138">
        <v>2047</v>
      </c>
      <c r="AA87" s="138">
        <v>2048</v>
      </c>
      <c r="AB87" s="138">
        <v>2049</v>
      </c>
      <c r="AC87" s="138">
        <v>2050</v>
      </c>
      <c r="AD87" s="138">
        <v>2051</v>
      </c>
      <c r="AE87" s="138">
        <v>2052</v>
      </c>
      <c r="AF87" s="138">
        <v>2053</v>
      </c>
      <c r="AG87" s="138">
        <v>2054</v>
      </c>
      <c r="AH87" s="138">
        <v>2055</v>
      </c>
      <c r="AI87" s="138">
        <v>2056</v>
      </c>
      <c r="AJ87" s="138">
        <v>2057</v>
      </c>
      <c r="AK87" s="138">
        <v>2058</v>
      </c>
      <c r="AL87" s="138">
        <v>2059</v>
      </c>
      <c r="AM87" s="138">
        <v>2060</v>
      </c>
      <c r="AN87" s="138">
        <v>2061</v>
      </c>
      <c r="AO87" s="138">
        <v>2062</v>
      </c>
      <c r="AP87" s="138">
        <v>2063</v>
      </c>
      <c r="AQ87" s="138">
        <v>2064</v>
      </c>
      <c r="AR87" s="138">
        <v>2065</v>
      </c>
      <c r="AS87" s="138">
        <v>2066</v>
      </c>
      <c r="AT87" s="138">
        <v>2067</v>
      </c>
      <c r="AU87" s="138">
        <v>2068</v>
      </c>
      <c r="AV87" s="138">
        <v>2069</v>
      </c>
      <c r="AW87" s="138">
        <v>2070</v>
      </c>
      <c r="AX87" s="138">
        <v>2071</v>
      </c>
      <c r="AY87" s="138">
        <v>2072</v>
      </c>
      <c r="AZ87" s="138">
        <v>2073</v>
      </c>
      <c r="BA87" s="138">
        <v>2074</v>
      </c>
      <c r="BB87" s="138">
        <v>2075</v>
      </c>
    </row>
    <row r="88" spans="2:54" x14ac:dyDescent="0.2">
      <c r="B88" s="45" t="s">
        <v>113</v>
      </c>
      <c r="C88" s="94">
        <v>162.1</v>
      </c>
      <c r="D88" s="94">
        <f>ROUND(C88*(1+(0.8*D23)),2)</f>
        <v>165.6</v>
      </c>
      <c r="E88" s="94">
        <f t="shared" ref="E88:BB88" si="4">ROUND(D88*(1+(0.8*E23)),2)</f>
        <v>169.31</v>
      </c>
      <c r="F88" s="94">
        <f t="shared" si="4"/>
        <v>172.15</v>
      </c>
      <c r="G88" s="94">
        <f t="shared" si="4"/>
        <v>174.49</v>
      </c>
      <c r="H88" s="94">
        <f t="shared" si="4"/>
        <v>177</v>
      </c>
      <c r="I88" s="94">
        <f t="shared" si="4"/>
        <v>179.27</v>
      </c>
      <c r="J88" s="94">
        <f t="shared" si="4"/>
        <v>181.56</v>
      </c>
      <c r="K88" s="94">
        <f t="shared" si="4"/>
        <v>183.74</v>
      </c>
      <c r="L88" s="94">
        <f t="shared" si="4"/>
        <v>185.94</v>
      </c>
      <c r="M88" s="94">
        <f t="shared" si="4"/>
        <v>188.17</v>
      </c>
      <c r="N88" s="94">
        <f t="shared" si="4"/>
        <v>190.43</v>
      </c>
      <c r="O88" s="94">
        <f t="shared" si="4"/>
        <v>192.72</v>
      </c>
      <c r="P88" s="94">
        <f t="shared" si="4"/>
        <v>195.03</v>
      </c>
      <c r="Q88" s="94">
        <f t="shared" si="4"/>
        <v>197.37</v>
      </c>
      <c r="R88" s="94">
        <f t="shared" si="4"/>
        <v>199.74</v>
      </c>
      <c r="S88" s="94">
        <f t="shared" si="4"/>
        <v>202.14</v>
      </c>
      <c r="T88" s="94">
        <f t="shared" si="4"/>
        <v>204.57</v>
      </c>
      <c r="U88" s="94">
        <f t="shared" si="4"/>
        <v>206.7</v>
      </c>
      <c r="V88" s="94">
        <f t="shared" si="4"/>
        <v>208.85</v>
      </c>
      <c r="W88" s="94">
        <f t="shared" si="4"/>
        <v>211.02</v>
      </c>
      <c r="X88" s="94">
        <f t="shared" si="4"/>
        <v>213.21</v>
      </c>
      <c r="Y88" s="94">
        <f t="shared" si="4"/>
        <v>215.43</v>
      </c>
      <c r="Z88" s="94">
        <f t="shared" si="4"/>
        <v>217.67</v>
      </c>
      <c r="AA88" s="94">
        <f t="shared" si="4"/>
        <v>219.93</v>
      </c>
      <c r="AB88" s="94">
        <f t="shared" si="4"/>
        <v>222.22</v>
      </c>
      <c r="AC88" s="94">
        <f t="shared" si="4"/>
        <v>224.53</v>
      </c>
      <c r="AD88" s="94">
        <f t="shared" si="4"/>
        <v>226.87</v>
      </c>
      <c r="AE88" s="94">
        <f t="shared" si="4"/>
        <v>229.05</v>
      </c>
      <c r="AF88" s="94">
        <f t="shared" si="4"/>
        <v>231.25</v>
      </c>
      <c r="AG88" s="94">
        <f t="shared" si="4"/>
        <v>233.47</v>
      </c>
      <c r="AH88" s="94">
        <f t="shared" si="4"/>
        <v>235.71</v>
      </c>
      <c r="AI88" s="94">
        <f t="shared" si="4"/>
        <v>237.97</v>
      </c>
      <c r="AJ88" s="94">
        <f t="shared" si="4"/>
        <v>240.25</v>
      </c>
      <c r="AK88" s="94">
        <f t="shared" si="4"/>
        <v>242.56</v>
      </c>
      <c r="AL88" s="94">
        <f t="shared" si="4"/>
        <v>244.89</v>
      </c>
      <c r="AM88" s="94">
        <f t="shared" si="4"/>
        <v>247.24</v>
      </c>
      <c r="AN88" s="94">
        <f t="shared" si="4"/>
        <v>249.61</v>
      </c>
      <c r="AO88" s="94">
        <f t="shared" si="4"/>
        <v>252.21</v>
      </c>
      <c r="AP88" s="94">
        <f t="shared" si="4"/>
        <v>254.83</v>
      </c>
      <c r="AQ88" s="94">
        <f t="shared" si="4"/>
        <v>257.48</v>
      </c>
      <c r="AR88" s="94">
        <f t="shared" si="4"/>
        <v>260.16000000000003</v>
      </c>
      <c r="AS88" s="94">
        <f t="shared" si="4"/>
        <v>262.87</v>
      </c>
      <c r="AT88" s="94">
        <f t="shared" si="4"/>
        <v>265.60000000000002</v>
      </c>
      <c r="AU88" s="94">
        <f t="shared" si="4"/>
        <v>268.36</v>
      </c>
      <c r="AV88" s="94">
        <f t="shared" si="4"/>
        <v>271.14999999999998</v>
      </c>
      <c r="AW88" s="94">
        <f t="shared" si="4"/>
        <v>273.97000000000003</v>
      </c>
      <c r="AX88" s="94">
        <f t="shared" si="4"/>
        <v>276.82</v>
      </c>
      <c r="AY88" s="94">
        <f t="shared" si="4"/>
        <v>279.7</v>
      </c>
      <c r="AZ88" s="94">
        <f t="shared" si="4"/>
        <v>282.61</v>
      </c>
      <c r="BA88" s="94">
        <f t="shared" si="4"/>
        <v>285.55</v>
      </c>
      <c r="BB88" s="94">
        <f t="shared" si="4"/>
        <v>288.52</v>
      </c>
    </row>
    <row r="89" spans="2:54" x14ac:dyDescent="0.2">
      <c r="B89" s="45" t="s">
        <v>114</v>
      </c>
      <c r="C89" s="94">
        <v>91.1</v>
      </c>
      <c r="D89" s="94">
        <f>ROUND(C89*(1+(0.8*D23)),2)</f>
        <v>93.07</v>
      </c>
      <c r="E89" s="94">
        <f t="shared" ref="E89:BB89" si="5">ROUND(D89*(1+(0.8*E23)),2)</f>
        <v>95.15</v>
      </c>
      <c r="F89" s="94">
        <f t="shared" si="5"/>
        <v>96.75</v>
      </c>
      <c r="G89" s="94">
        <f t="shared" si="5"/>
        <v>98.07</v>
      </c>
      <c r="H89" s="94">
        <f t="shared" si="5"/>
        <v>99.48</v>
      </c>
      <c r="I89" s="94">
        <f t="shared" si="5"/>
        <v>100.75</v>
      </c>
      <c r="J89" s="94">
        <f t="shared" si="5"/>
        <v>102.04</v>
      </c>
      <c r="K89" s="94">
        <f t="shared" si="5"/>
        <v>103.26</v>
      </c>
      <c r="L89" s="94">
        <f t="shared" si="5"/>
        <v>104.5</v>
      </c>
      <c r="M89" s="94">
        <f t="shared" si="5"/>
        <v>105.75</v>
      </c>
      <c r="N89" s="94">
        <f t="shared" si="5"/>
        <v>107.02</v>
      </c>
      <c r="O89" s="94">
        <f t="shared" si="5"/>
        <v>108.3</v>
      </c>
      <c r="P89" s="94">
        <f t="shared" si="5"/>
        <v>109.6</v>
      </c>
      <c r="Q89" s="94">
        <f t="shared" si="5"/>
        <v>110.92</v>
      </c>
      <c r="R89" s="94">
        <f t="shared" si="5"/>
        <v>112.25</v>
      </c>
      <c r="S89" s="94">
        <f t="shared" si="5"/>
        <v>113.6</v>
      </c>
      <c r="T89" s="94">
        <f t="shared" si="5"/>
        <v>114.96</v>
      </c>
      <c r="U89" s="94">
        <f t="shared" si="5"/>
        <v>116.16</v>
      </c>
      <c r="V89" s="94">
        <f t="shared" si="5"/>
        <v>117.37</v>
      </c>
      <c r="W89" s="94">
        <f t="shared" si="5"/>
        <v>118.59</v>
      </c>
      <c r="X89" s="94">
        <f t="shared" si="5"/>
        <v>119.82</v>
      </c>
      <c r="Y89" s="94">
        <f t="shared" si="5"/>
        <v>121.07</v>
      </c>
      <c r="Z89" s="94">
        <f t="shared" si="5"/>
        <v>122.33</v>
      </c>
      <c r="AA89" s="94">
        <f t="shared" si="5"/>
        <v>123.6</v>
      </c>
      <c r="AB89" s="94">
        <f t="shared" si="5"/>
        <v>124.89</v>
      </c>
      <c r="AC89" s="94">
        <f t="shared" si="5"/>
        <v>126.19</v>
      </c>
      <c r="AD89" s="94">
        <f t="shared" si="5"/>
        <v>127.5</v>
      </c>
      <c r="AE89" s="94">
        <f t="shared" si="5"/>
        <v>128.72</v>
      </c>
      <c r="AF89" s="94">
        <f t="shared" si="5"/>
        <v>129.96</v>
      </c>
      <c r="AG89" s="94">
        <f t="shared" si="5"/>
        <v>131.21</v>
      </c>
      <c r="AH89" s="94">
        <f t="shared" si="5"/>
        <v>132.47</v>
      </c>
      <c r="AI89" s="94">
        <f t="shared" si="5"/>
        <v>133.74</v>
      </c>
      <c r="AJ89" s="94">
        <f t="shared" si="5"/>
        <v>135.02000000000001</v>
      </c>
      <c r="AK89" s="94">
        <f t="shared" si="5"/>
        <v>136.32</v>
      </c>
      <c r="AL89" s="94">
        <f t="shared" si="5"/>
        <v>137.63</v>
      </c>
      <c r="AM89" s="94">
        <f t="shared" si="5"/>
        <v>138.94999999999999</v>
      </c>
      <c r="AN89" s="94">
        <f t="shared" si="5"/>
        <v>140.28</v>
      </c>
      <c r="AO89" s="94">
        <f t="shared" si="5"/>
        <v>141.74</v>
      </c>
      <c r="AP89" s="94">
        <f t="shared" si="5"/>
        <v>143.21</v>
      </c>
      <c r="AQ89" s="94">
        <f t="shared" si="5"/>
        <v>144.69999999999999</v>
      </c>
      <c r="AR89" s="94">
        <f t="shared" si="5"/>
        <v>146.19999999999999</v>
      </c>
      <c r="AS89" s="94">
        <f t="shared" si="5"/>
        <v>147.72</v>
      </c>
      <c r="AT89" s="94">
        <f t="shared" si="5"/>
        <v>149.26</v>
      </c>
      <c r="AU89" s="94">
        <f t="shared" si="5"/>
        <v>150.81</v>
      </c>
      <c r="AV89" s="94">
        <f t="shared" si="5"/>
        <v>152.38</v>
      </c>
      <c r="AW89" s="94">
        <f t="shared" si="5"/>
        <v>153.96</v>
      </c>
      <c r="AX89" s="94">
        <f t="shared" si="5"/>
        <v>155.56</v>
      </c>
      <c r="AY89" s="94">
        <f t="shared" si="5"/>
        <v>157.18</v>
      </c>
      <c r="AZ89" s="94">
        <f t="shared" si="5"/>
        <v>158.81</v>
      </c>
      <c r="BA89" s="94">
        <f t="shared" si="5"/>
        <v>160.46</v>
      </c>
      <c r="BB89" s="94">
        <f t="shared" si="5"/>
        <v>162.13</v>
      </c>
    </row>
    <row r="90" spans="2:54" x14ac:dyDescent="0.2">
      <c r="B90" s="45" t="s">
        <v>115</v>
      </c>
      <c r="C90" s="94">
        <v>38.299999999999997</v>
      </c>
      <c r="D90" s="94">
        <f>ROUND(C90*(1+(0.8*D23)),2)</f>
        <v>39.130000000000003</v>
      </c>
      <c r="E90" s="94">
        <f t="shared" ref="E90:BB90" si="6">ROUND(D90*(1+(0.8*E23)),2)</f>
        <v>40.01</v>
      </c>
      <c r="F90" s="94">
        <f t="shared" si="6"/>
        <v>40.68</v>
      </c>
      <c r="G90" s="94">
        <f t="shared" si="6"/>
        <v>41.23</v>
      </c>
      <c r="H90" s="94">
        <f t="shared" si="6"/>
        <v>41.82</v>
      </c>
      <c r="I90" s="94">
        <f t="shared" si="6"/>
        <v>42.36</v>
      </c>
      <c r="J90" s="94">
        <f t="shared" si="6"/>
        <v>42.9</v>
      </c>
      <c r="K90" s="94">
        <f t="shared" si="6"/>
        <v>43.41</v>
      </c>
      <c r="L90" s="94">
        <f t="shared" si="6"/>
        <v>43.93</v>
      </c>
      <c r="M90" s="94">
        <f t="shared" si="6"/>
        <v>44.46</v>
      </c>
      <c r="N90" s="94">
        <f t="shared" si="6"/>
        <v>44.99</v>
      </c>
      <c r="O90" s="94">
        <f t="shared" si="6"/>
        <v>45.53</v>
      </c>
      <c r="P90" s="94">
        <f t="shared" si="6"/>
        <v>46.08</v>
      </c>
      <c r="Q90" s="94">
        <f t="shared" si="6"/>
        <v>46.63</v>
      </c>
      <c r="R90" s="94">
        <f t="shared" si="6"/>
        <v>47.19</v>
      </c>
      <c r="S90" s="94">
        <f t="shared" si="6"/>
        <v>47.76</v>
      </c>
      <c r="T90" s="94">
        <f t="shared" si="6"/>
        <v>48.33</v>
      </c>
      <c r="U90" s="94">
        <f t="shared" si="6"/>
        <v>48.83</v>
      </c>
      <c r="V90" s="94">
        <f t="shared" si="6"/>
        <v>49.34</v>
      </c>
      <c r="W90" s="94">
        <f t="shared" si="6"/>
        <v>49.85</v>
      </c>
      <c r="X90" s="94">
        <f t="shared" si="6"/>
        <v>50.37</v>
      </c>
      <c r="Y90" s="94">
        <f t="shared" si="6"/>
        <v>50.89</v>
      </c>
      <c r="Z90" s="94">
        <f t="shared" si="6"/>
        <v>51.42</v>
      </c>
      <c r="AA90" s="94">
        <f t="shared" si="6"/>
        <v>51.95</v>
      </c>
      <c r="AB90" s="94">
        <f t="shared" si="6"/>
        <v>52.49</v>
      </c>
      <c r="AC90" s="94">
        <f t="shared" si="6"/>
        <v>53.04</v>
      </c>
      <c r="AD90" s="94">
        <f t="shared" si="6"/>
        <v>53.59</v>
      </c>
      <c r="AE90" s="94">
        <f t="shared" si="6"/>
        <v>54.1</v>
      </c>
      <c r="AF90" s="94">
        <f t="shared" si="6"/>
        <v>54.62</v>
      </c>
      <c r="AG90" s="94">
        <f t="shared" si="6"/>
        <v>55.14</v>
      </c>
      <c r="AH90" s="94">
        <f t="shared" si="6"/>
        <v>55.67</v>
      </c>
      <c r="AI90" s="94">
        <f t="shared" si="6"/>
        <v>56.2</v>
      </c>
      <c r="AJ90" s="94">
        <f t="shared" si="6"/>
        <v>56.74</v>
      </c>
      <c r="AK90" s="94">
        <f t="shared" si="6"/>
        <v>57.28</v>
      </c>
      <c r="AL90" s="94">
        <f t="shared" si="6"/>
        <v>57.83</v>
      </c>
      <c r="AM90" s="94">
        <f t="shared" si="6"/>
        <v>58.39</v>
      </c>
      <c r="AN90" s="94">
        <f t="shared" si="6"/>
        <v>58.95</v>
      </c>
      <c r="AO90" s="94">
        <f t="shared" si="6"/>
        <v>59.56</v>
      </c>
      <c r="AP90" s="94">
        <f t="shared" si="6"/>
        <v>60.18</v>
      </c>
      <c r="AQ90" s="94">
        <f t="shared" si="6"/>
        <v>60.81</v>
      </c>
      <c r="AR90" s="94">
        <f t="shared" si="6"/>
        <v>61.44</v>
      </c>
      <c r="AS90" s="94">
        <f t="shared" si="6"/>
        <v>62.08</v>
      </c>
      <c r="AT90" s="94">
        <f t="shared" si="6"/>
        <v>62.73</v>
      </c>
      <c r="AU90" s="94">
        <f t="shared" si="6"/>
        <v>63.38</v>
      </c>
      <c r="AV90" s="94">
        <f t="shared" si="6"/>
        <v>64.040000000000006</v>
      </c>
      <c r="AW90" s="94">
        <f t="shared" si="6"/>
        <v>64.709999999999994</v>
      </c>
      <c r="AX90" s="94">
        <f t="shared" si="6"/>
        <v>65.38</v>
      </c>
      <c r="AY90" s="94">
        <f t="shared" si="6"/>
        <v>66.06</v>
      </c>
      <c r="AZ90" s="94">
        <f t="shared" si="6"/>
        <v>66.75</v>
      </c>
      <c r="BA90" s="94">
        <f t="shared" si="6"/>
        <v>67.44</v>
      </c>
      <c r="BB90" s="94">
        <f t="shared" si="6"/>
        <v>68.14</v>
      </c>
    </row>
    <row r="91" spans="2:54" x14ac:dyDescent="0.2">
      <c r="B91" s="45" t="s">
        <v>116</v>
      </c>
      <c r="C91" s="94">
        <v>22.7</v>
      </c>
      <c r="D91" s="94">
        <f>ROUND(C91*(1+(0.8*D23)),2)</f>
        <v>23.19</v>
      </c>
      <c r="E91" s="94">
        <f t="shared" ref="E91:BB91" si="7">ROUND(D91*(1+(0.8*E23)),2)</f>
        <v>23.71</v>
      </c>
      <c r="F91" s="94">
        <f t="shared" si="7"/>
        <v>24.11</v>
      </c>
      <c r="G91" s="94">
        <f t="shared" si="7"/>
        <v>24.44</v>
      </c>
      <c r="H91" s="94">
        <f t="shared" si="7"/>
        <v>24.79</v>
      </c>
      <c r="I91" s="94">
        <f t="shared" si="7"/>
        <v>25.11</v>
      </c>
      <c r="J91" s="94">
        <f t="shared" si="7"/>
        <v>25.43</v>
      </c>
      <c r="K91" s="94">
        <f t="shared" si="7"/>
        <v>25.74</v>
      </c>
      <c r="L91" s="94">
        <f t="shared" si="7"/>
        <v>26.05</v>
      </c>
      <c r="M91" s="94">
        <f t="shared" si="7"/>
        <v>26.36</v>
      </c>
      <c r="N91" s="94">
        <f t="shared" si="7"/>
        <v>26.68</v>
      </c>
      <c r="O91" s="94">
        <f t="shared" si="7"/>
        <v>27</v>
      </c>
      <c r="P91" s="94">
        <f t="shared" si="7"/>
        <v>27.32</v>
      </c>
      <c r="Q91" s="94">
        <f t="shared" si="7"/>
        <v>27.65</v>
      </c>
      <c r="R91" s="94">
        <f t="shared" si="7"/>
        <v>27.98</v>
      </c>
      <c r="S91" s="94">
        <f t="shared" si="7"/>
        <v>28.32</v>
      </c>
      <c r="T91" s="94">
        <f t="shared" si="7"/>
        <v>28.66</v>
      </c>
      <c r="U91" s="94">
        <f t="shared" si="7"/>
        <v>28.96</v>
      </c>
      <c r="V91" s="94">
        <f t="shared" si="7"/>
        <v>29.26</v>
      </c>
      <c r="W91" s="94">
        <f t="shared" si="7"/>
        <v>29.56</v>
      </c>
      <c r="X91" s="94">
        <f t="shared" si="7"/>
        <v>29.87</v>
      </c>
      <c r="Y91" s="94">
        <f t="shared" si="7"/>
        <v>30.18</v>
      </c>
      <c r="Z91" s="94">
        <f t="shared" si="7"/>
        <v>30.49</v>
      </c>
      <c r="AA91" s="94">
        <f t="shared" si="7"/>
        <v>30.81</v>
      </c>
      <c r="AB91" s="94">
        <f t="shared" si="7"/>
        <v>31.13</v>
      </c>
      <c r="AC91" s="94">
        <f t="shared" si="7"/>
        <v>31.45</v>
      </c>
      <c r="AD91" s="94">
        <f t="shared" si="7"/>
        <v>31.78</v>
      </c>
      <c r="AE91" s="94">
        <f t="shared" si="7"/>
        <v>32.090000000000003</v>
      </c>
      <c r="AF91" s="94">
        <f t="shared" si="7"/>
        <v>32.4</v>
      </c>
      <c r="AG91" s="94">
        <f t="shared" si="7"/>
        <v>32.71</v>
      </c>
      <c r="AH91" s="94">
        <f t="shared" si="7"/>
        <v>33.020000000000003</v>
      </c>
      <c r="AI91" s="94">
        <f t="shared" si="7"/>
        <v>33.340000000000003</v>
      </c>
      <c r="AJ91" s="94">
        <f t="shared" si="7"/>
        <v>33.659999999999997</v>
      </c>
      <c r="AK91" s="94">
        <f t="shared" si="7"/>
        <v>33.979999999999997</v>
      </c>
      <c r="AL91" s="94">
        <f t="shared" si="7"/>
        <v>34.31</v>
      </c>
      <c r="AM91" s="94">
        <f t="shared" si="7"/>
        <v>34.64</v>
      </c>
      <c r="AN91" s="94">
        <f t="shared" si="7"/>
        <v>34.97</v>
      </c>
      <c r="AO91" s="94">
        <f t="shared" si="7"/>
        <v>35.33</v>
      </c>
      <c r="AP91" s="94">
        <f t="shared" si="7"/>
        <v>35.700000000000003</v>
      </c>
      <c r="AQ91" s="94">
        <f t="shared" si="7"/>
        <v>36.07</v>
      </c>
      <c r="AR91" s="94">
        <f t="shared" si="7"/>
        <v>36.450000000000003</v>
      </c>
      <c r="AS91" s="94">
        <f t="shared" si="7"/>
        <v>36.83</v>
      </c>
      <c r="AT91" s="94">
        <f t="shared" si="7"/>
        <v>37.21</v>
      </c>
      <c r="AU91" s="94">
        <f t="shared" si="7"/>
        <v>37.6</v>
      </c>
      <c r="AV91" s="94">
        <f t="shared" si="7"/>
        <v>37.99</v>
      </c>
      <c r="AW91" s="94">
        <f t="shared" si="7"/>
        <v>38.39</v>
      </c>
      <c r="AX91" s="94">
        <f t="shared" si="7"/>
        <v>38.79</v>
      </c>
      <c r="AY91" s="94">
        <f t="shared" si="7"/>
        <v>39.19</v>
      </c>
      <c r="AZ91" s="94">
        <f t="shared" si="7"/>
        <v>39.6</v>
      </c>
      <c r="BA91" s="94">
        <f t="shared" si="7"/>
        <v>40.01</v>
      </c>
      <c r="BB91" s="94">
        <f t="shared" si="7"/>
        <v>40.43</v>
      </c>
    </row>
    <row r="92" spans="2:54" x14ac:dyDescent="0.2">
      <c r="B92" s="45" t="s">
        <v>117</v>
      </c>
      <c r="C92" s="94">
        <v>15.6</v>
      </c>
      <c r="D92" s="94">
        <f>ROUND(C92*(1+(0.8*D23)),2)</f>
        <v>15.94</v>
      </c>
      <c r="E92" s="94">
        <f t="shared" ref="E92:BB92" si="8">ROUND(D92*(1+(0.8*E23)),2)</f>
        <v>16.3</v>
      </c>
      <c r="F92" s="94">
        <f t="shared" si="8"/>
        <v>16.57</v>
      </c>
      <c r="G92" s="94">
        <f t="shared" si="8"/>
        <v>16.8</v>
      </c>
      <c r="H92" s="94">
        <f t="shared" si="8"/>
        <v>17.04</v>
      </c>
      <c r="I92" s="94">
        <f t="shared" si="8"/>
        <v>17.260000000000002</v>
      </c>
      <c r="J92" s="94">
        <f t="shared" si="8"/>
        <v>17.48</v>
      </c>
      <c r="K92" s="94">
        <f t="shared" si="8"/>
        <v>17.690000000000001</v>
      </c>
      <c r="L92" s="94">
        <f t="shared" si="8"/>
        <v>17.899999999999999</v>
      </c>
      <c r="M92" s="94">
        <f t="shared" si="8"/>
        <v>18.11</v>
      </c>
      <c r="N92" s="94">
        <f t="shared" si="8"/>
        <v>18.329999999999998</v>
      </c>
      <c r="O92" s="94">
        <f t="shared" si="8"/>
        <v>18.55</v>
      </c>
      <c r="P92" s="94">
        <f t="shared" si="8"/>
        <v>18.77</v>
      </c>
      <c r="Q92" s="94">
        <f t="shared" si="8"/>
        <v>19</v>
      </c>
      <c r="R92" s="94">
        <f t="shared" si="8"/>
        <v>19.23</v>
      </c>
      <c r="S92" s="94">
        <f t="shared" si="8"/>
        <v>19.46</v>
      </c>
      <c r="T92" s="94">
        <f t="shared" si="8"/>
        <v>19.690000000000001</v>
      </c>
      <c r="U92" s="94">
        <f t="shared" si="8"/>
        <v>19.89</v>
      </c>
      <c r="V92" s="94">
        <f t="shared" si="8"/>
        <v>20.100000000000001</v>
      </c>
      <c r="W92" s="94">
        <f t="shared" si="8"/>
        <v>20.309999999999999</v>
      </c>
      <c r="X92" s="94">
        <f t="shared" si="8"/>
        <v>20.52</v>
      </c>
      <c r="Y92" s="94">
        <f t="shared" si="8"/>
        <v>20.73</v>
      </c>
      <c r="Z92" s="94">
        <f t="shared" si="8"/>
        <v>20.95</v>
      </c>
      <c r="AA92" s="94">
        <f t="shared" si="8"/>
        <v>21.17</v>
      </c>
      <c r="AB92" s="94">
        <f t="shared" si="8"/>
        <v>21.39</v>
      </c>
      <c r="AC92" s="94">
        <f t="shared" si="8"/>
        <v>21.61</v>
      </c>
      <c r="AD92" s="94">
        <f t="shared" si="8"/>
        <v>21.83</v>
      </c>
      <c r="AE92" s="94">
        <f t="shared" si="8"/>
        <v>22.04</v>
      </c>
      <c r="AF92" s="94">
        <f t="shared" si="8"/>
        <v>22.25</v>
      </c>
      <c r="AG92" s="94">
        <f t="shared" si="8"/>
        <v>22.46</v>
      </c>
      <c r="AH92" s="94">
        <f t="shared" si="8"/>
        <v>22.68</v>
      </c>
      <c r="AI92" s="94">
        <f t="shared" si="8"/>
        <v>22.9</v>
      </c>
      <c r="AJ92" s="94">
        <f t="shared" si="8"/>
        <v>23.12</v>
      </c>
      <c r="AK92" s="94">
        <f t="shared" si="8"/>
        <v>23.34</v>
      </c>
      <c r="AL92" s="94">
        <f t="shared" si="8"/>
        <v>23.56</v>
      </c>
      <c r="AM92" s="94">
        <f t="shared" si="8"/>
        <v>23.79</v>
      </c>
      <c r="AN92" s="94">
        <f t="shared" si="8"/>
        <v>24.02</v>
      </c>
      <c r="AO92" s="94">
        <f t="shared" si="8"/>
        <v>24.27</v>
      </c>
      <c r="AP92" s="94">
        <f t="shared" si="8"/>
        <v>24.52</v>
      </c>
      <c r="AQ92" s="94">
        <f t="shared" si="8"/>
        <v>24.78</v>
      </c>
      <c r="AR92" s="94">
        <f t="shared" si="8"/>
        <v>25.04</v>
      </c>
      <c r="AS92" s="94">
        <f t="shared" si="8"/>
        <v>25.3</v>
      </c>
      <c r="AT92" s="94">
        <f t="shared" si="8"/>
        <v>25.56</v>
      </c>
      <c r="AU92" s="94">
        <f t="shared" si="8"/>
        <v>25.83</v>
      </c>
      <c r="AV92" s="94">
        <f t="shared" si="8"/>
        <v>26.1</v>
      </c>
      <c r="AW92" s="94">
        <f t="shared" si="8"/>
        <v>26.37</v>
      </c>
      <c r="AX92" s="94">
        <f t="shared" si="8"/>
        <v>26.64</v>
      </c>
      <c r="AY92" s="94">
        <f t="shared" si="8"/>
        <v>26.92</v>
      </c>
      <c r="AZ92" s="94">
        <f t="shared" si="8"/>
        <v>27.2</v>
      </c>
      <c r="BA92" s="94">
        <f t="shared" si="8"/>
        <v>27.48</v>
      </c>
      <c r="BB92" s="94">
        <f t="shared" si="8"/>
        <v>27.77</v>
      </c>
    </row>
    <row r="93" spans="2:54" x14ac:dyDescent="0.2">
      <c r="B93" s="45" t="s">
        <v>118</v>
      </c>
      <c r="C93" s="94">
        <v>1.1000000000000001</v>
      </c>
      <c r="D93" s="94">
        <f>ROUND(C93*(1+(0.8*D23)),2)</f>
        <v>1.1200000000000001</v>
      </c>
      <c r="E93" s="94">
        <f t="shared" ref="E93:BB93" si="9">ROUND(D93*(1+(0.8*E23)),2)</f>
        <v>1.1499999999999999</v>
      </c>
      <c r="F93" s="94">
        <f t="shared" si="9"/>
        <v>1.17</v>
      </c>
      <c r="G93" s="94">
        <f t="shared" si="9"/>
        <v>1.19</v>
      </c>
      <c r="H93" s="94">
        <f t="shared" si="9"/>
        <v>1.21</v>
      </c>
      <c r="I93" s="94">
        <f t="shared" si="9"/>
        <v>1.23</v>
      </c>
      <c r="J93" s="94">
        <f t="shared" si="9"/>
        <v>1.25</v>
      </c>
      <c r="K93" s="94">
        <f t="shared" si="9"/>
        <v>1.27</v>
      </c>
      <c r="L93" s="94">
        <f t="shared" si="9"/>
        <v>1.29</v>
      </c>
      <c r="M93" s="94">
        <f t="shared" si="9"/>
        <v>1.31</v>
      </c>
      <c r="N93" s="94">
        <f t="shared" si="9"/>
        <v>1.33</v>
      </c>
      <c r="O93" s="94">
        <f t="shared" si="9"/>
        <v>1.35</v>
      </c>
      <c r="P93" s="94">
        <f t="shared" si="9"/>
        <v>1.37</v>
      </c>
      <c r="Q93" s="94">
        <f t="shared" si="9"/>
        <v>1.39</v>
      </c>
      <c r="R93" s="94">
        <f t="shared" si="9"/>
        <v>1.41</v>
      </c>
      <c r="S93" s="94">
        <f t="shared" si="9"/>
        <v>1.43</v>
      </c>
      <c r="T93" s="94">
        <f t="shared" si="9"/>
        <v>1.45</v>
      </c>
      <c r="U93" s="94">
        <f t="shared" si="9"/>
        <v>1.47</v>
      </c>
      <c r="V93" s="94">
        <f t="shared" si="9"/>
        <v>1.49</v>
      </c>
      <c r="W93" s="94">
        <f t="shared" si="9"/>
        <v>1.51</v>
      </c>
      <c r="X93" s="94">
        <f t="shared" si="9"/>
        <v>1.53</v>
      </c>
      <c r="Y93" s="94">
        <f t="shared" si="9"/>
        <v>1.55</v>
      </c>
      <c r="Z93" s="94">
        <f t="shared" si="9"/>
        <v>1.57</v>
      </c>
      <c r="AA93" s="94">
        <f t="shared" si="9"/>
        <v>1.59</v>
      </c>
      <c r="AB93" s="94">
        <f t="shared" si="9"/>
        <v>1.61</v>
      </c>
      <c r="AC93" s="94">
        <f t="shared" si="9"/>
        <v>1.63</v>
      </c>
      <c r="AD93" s="94">
        <f t="shared" si="9"/>
        <v>1.65</v>
      </c>
      <c r="AE93" s="94">
        <f t="shared" si="9"/>
        <v>1.67</v>
      </c>
      <c r="AF93" s="94">
        <f t="shared" si="9"/>
        <v>1.69</v>
      </c>
      <c r="AG93" s="94">
        <f t="shared" si="9"/>
        <v>1.71</v>
      </c>
      <c r="AH93" s="94">
        <f t="shared" si="9"/>
        <v>1.73</v>
      </c>
      <c r="AI93" s="94">
        <f t="shared" si="9"/>
        <v>1.75</v>
      </c>
      <c r="AJ93" s="94">
        <f t="shared" si="9"/>
        <v>1.77</v>
      </c>
      <c r="AK93" s="94">
        <f t="shared" si="9"/>
        <v>1.79</v>
      </c>
      <c r="AL93" s="94">
        <f t="shared" si="9"/>
        <v>1.81</v>
      </c>
      <c r="AM93" s="94">
        <f t="shared" si="9"/>
        <v>1.83</v>
      </c>
      <c r="AN93" s="94">
        <f t="shared" si="9"/>
        <v>1.85</v>
      </c>
      <c r="AO93" s="94">
        <f t="shared" si="9"/>
        <v>1.87</v>
      </c>
      <c r="AP93" s="94">
        <f t="shared" si="9"/>
        <v>1.89</v>
      </c>
      <c r="AQ93" s="94">
        <f t="shared" si="9"/>
        <v>1.91</v>
      </c>
      <c r="AR93" s="94">
        <f t="shared" si="9"/>
        <v>1.93</v>
      </c>
      <c r="AS93" s="94">
        <f t="shared" si="9"/>
        <v>1.95</v>
      </c>
      <c r="AT93" s="94">
        <f t="shared" si="9"/>
        <v>1.97</v>
      </c>
      <c r="AU93" s="94">
        <f t="shared" si="9"/>
        <v>1.99</v>
      </c>
      <c r="AV93" s="94">
        <f t="shared" si="9"/>
        <v>2.0099999999999998</v>
      </c>
      <c r="AW93" s="94">
        <f t="shared" si="9"/>
        <v>2.0299999999999998</v>
      </c>
      <c r="AX93" s="94">
        <f t="shared" si="9"/>
        <v>2.0499999999999998</v>
      </c>
      <c r="AY93" s="94">
        <f t="shared" si="9"/>
        <v>2.0699999999999998</v>
      </c>
      <c r="AZ93" s="94">
        <f t="shared" si="9"/>
        <v>2.09</v>
      </c>
      <c r="BA93" s="94">
        <f t="shared" si="9"/>
        <v>2.11</v>
      </c>
      <c r="BB93" s="94">
        <f t="shared" si="9"/>
        <v>2.13</v>
      </c>
    </row>
    <row r="94" spans="2:54" x14ac:dyDescent="0.2">
      <c r="B94" s="45" t="s">
        <v>119</v>
      </c>
      <c r="C94" s="94">
        <v>37.700000000000003</v>
      </c>
      <c r="D94" s="94">
        <f>ROUND(C94*(1+(0.8*D23)),2)</f>
        <v>38.51</v>
      </c>
      <c r="E94" s="94">
        <f t="shared" ref="E94:BB94" si="10">ROUND(D94*(1+(0.8*E23)),2)</f>
        <v>39.369999999999997</v>
      </c>
      <c r="F94" s="94">
        <f t="shared" si="10"/>
        <v>40.03</v>
      </c>
      <c r="G94" s="94">
        <f t="shared" si="10"/>
        <v>40.57</v>
      </c>
      <c r="H94" s="94">
        <f t="shared" si="10"/>
        <v>41.15</v>
      </c>
      <c r="I94" s="94">
        <f t="shared" si="10"/>
        <v>41.68</v>
      </c>
      <c r="J94" s="94">
        <f t="shared" si="10"/>
        <v>42.21</v>
      </c>
      <c r="K94" s="94">
        <f t="shared" si="10"/>
        <v>42.72</v>
      </c>
      <c r="L94" s="94">
        <f t="shared" si="10"/>
        <v>43.23</v>
      </c>
      <c r="M94" s="94">
        <f t="shared" si="10"/>
        <v>43.75</v>
      </c>
      <c r="N94" s="94">
        <f t="shared" si="10"/>
        <v>44.28</v>
      </c>
      <c r="O94" s="94">
        <f t="shared" si="10"/>
        <v>44.81</v>
      </c>
      <c r="P94" s="94">
        <f t="shared" si="10"/>
        <v>45.35</v>
      </c>
      <c r="Q94" s="94">
        <f t="shared" si="10"/>
        <v>45.89</v>
      </c>
      <c r="R94" s="94">
        <f t="shared" si="10"/>
        <v>46.44</v>
      </c>
      <c r="S94" s="94">
        <f t="shared" si="10"/>
        <v>47</v>
      </c>
      <c r="T94" s="94">
        <f t="shared" si="10"/>
        <v>47.56</v>
      </c>
      <c r="U94" s="94">
        <f t="shared" si="10"/>
        <v>48.05</v>
      </c>
      <c r="V94" s="94">
        <f t="shared" si="10"/>
        <v>48.55</v>
      </c>
      <c r="W94" s="94">
        <f t="shared" si="10"/>
        <v>49.05</v>
      </c>
      <c r="X94" s="94">
        <f t="shared" si="10"/>
        <v>49.56</v>
      </c>
      <c r="Y94" s="94">
        <f t="shared" si="10"/>
        <v>50.08</v>
      </c>
      <c r="Z94" s="94">
        <f t="shared" si="10"/>
        <v>50.6</v>
      </c>
      <c r="AA94" s="94">
        <f t="shared" si="10"/>
        <v>51.13</v>
      </c>
      <c r="AB94" s="94">
        <f t="shared" si="10"/>
        <v>51.66</v>
      </c>
      <c r="AC94" s="94">
        <f t="shared" si="10"/>
        <v>52.2</v>
      </c>
      <c r="AD94" s="94">
        <f t="shared" si="10"/>
        <v>52.74</v>
      </c>
      <c r="AE94" s="94">
        <f t="shared" si="10"/>
        <v>53.25</v>
      </c>
      <c r="AF94" s="94">
        <f t="shared" si="10"/>
        <v>53.76</v>
      </c>
      <c r="AG94" s="94">
        <f t="shared" si="10"/>
        <v>54.28</v>
      </c>
      <c r="AH94" s="94">
        <f t="shared" si="10"/>
        <v>54.8</v>
      </c>
      <c r="AI94" s="94">
        <f t="shared" si="10"/>
        <v>55.33</v>
      </c>
      <c r="AJ94" s="94">
        <f t="shared" si="10"/>
        <v>55.86</v>
      </c>
      <c r="AK94" s="94">
        <f t="shared" si="10"/>
        <v>56.4</v>
      </c>
      <c r="AL94" s="94">
        <f t="shared" si="10"/>
        <v>56.94</v>
      </c>
      <c r="AM94" s="94">
        <f t="shared" si="10"/>
        <v>57.49</v>
      </c>
      <c r="AN94" s="94">
        <f t="shared" si="10"/>
        <v>58.04</v>
      </c>
      <c r="AO94" s="94">
        <f t="shared" si="10"/>
        <v>58.64</v>
      </c>
      <c r="AP94" s="94">
        <f t="shared" si="10"/>
        <v>59.25</v>
      </c>
      <c r="AQ94" s="94">
        <f t="shared" si="10"/>
        <v>59.87</v>
      </c>
      <c r="AR94" s="94">
        <f t="shared" si="10"/>
        <v>60.49</v>
      </c>
      <c r="AS94" s="94">
        <f t="shared" si="10"/>
        <v>61.12</v>
      </c>
      <c r="AT94" s="94">
        <f t="shared" si="10"/>
        <v>61.76</v>
      </c>
      <c r="AU94" s="94">
        <f t="shared" si="10"/>
        <v>62.4</v>
      </c>
      <c r="AV94" s="94">
        <f t="shared" si="10"/>
        <v>63.05</v>
      </c>
      <c r="AW94" s="94">
        <f t="shared" si="10"/>
        <v>63.71</v>
      </c>
      <c r="AX94" s="94">
        <f t="shared" si="10"/>
        <v>64.37</v>
      </c>
      <c r="AY94" s="94">
        <f t="shared" si="10"/>
        <v>65.040000000000006</v>
      </c>
      <c r="AZ94" s="94">
        <f t="shared" si="10"/>
        <v>65.72</v>
      </c>
      <c r="BA94" s="94">
        <f t="shared" si="10"/>
        <v>66.400000000000006</v>
      </c>
      <c r="BB94" s="94">
        <f t="shared" si="10"/>
        <v>67.09</v>
      </c>
    </row>
    <row r="95" spans="2:54" x14ac:dyDescent="0.2">
      <c r="B95" s="1" t="s">
        <v>120</v>
      </c>
    </row>
    <row r="96" spans="2:54" x14ac:dyDescent="0.2">
      <c r="B96" s="1"/>
    </row>
    <row r="97" spans="2:7" ht="16.5" customHeight="1" x14ac:dyDescent="0.2">
      <c r="B97" s="143" t="s">
        <v>121</v>
      </c>
      <c r="C97" s="147" t="s">
        <v>122</v>
      </c>
      <c r="D97" s="147" t="s">
        <v>94</v>
      </c>
    </row>
    <row r="98" spans="2:7" x14ac:dyDescent="0.2">
      <c r="B98" s="64" t="s">
        <v>123</v>
      </c>
      <c r="C98" s="74">
        <v>0.72</v>
      </c>
      <c r="D98" s="3" t="s">
        <v>124</v>
      </c>
    </row>
    <row r="99" spans="2:7" x14ac:dyDescent="0.2">
      <c r="B99" s="44" t="s">
        <v>125</v>
      </c>
      <c r="C99" s="75">
        <v>0.82</v>
      </c>
      <c r="D99" s="3" t="s">
        <v>124</v>
      </c>
    </row>
    <row r="100" spans="2:7" x14ac:dyDescent="0.2">
      <c r="B100" s="44" t="s">
        <v>126</v>
      </c>
      <c r="C100" s="75">
        <v>0.7</v>
      </c>
      <c r="D100" s="3" t="s">
        <v>127</v>
      </c>
    </row>
    <row r="101" spans="2:7" x14ac:dyDescent="0.2">
      <c r="B101" s="1" t="s">
        <v>128</v>
      </c>
    </row>
    <row r="102" spans="2:7" x14ac:dyDescent="0.2">
      <c r="B102" s="1"/>
    </row>
    <row r="103" spans="2:7" ht="16.5" customHeight="1" x14ac:dyDescent="0.2">
      <c r="B103" s="314" t="s">
        <v>129</v>
      </c>
      <c r="C103" s="315"/>
      <c r="D103" s="315"/>
      <c r="E103" s="315"/>
      <c r="F103"/>
      <c r="G103"/>
    </row>
    <row r="104" spans="2:7" ht="12.75" customHeight="1" x14ac:dyDescent="0.2">
      <c r="B104" s="145" t="s">
        <v>103</v>
      </c>
      <c r="C104" s="139" t="s">
        <v>130</v>
      </c>
      <c r="D104" s="139" t="s">
        <v>131</v>
      </c>
      <c r="E104" s="139" t="s">
        <v>132</v>
      </c>
      <c r="F104" s="98"/>
      <c r="G104" s="98"/>
    </row>
    <row r="105" spans="2:7" x14ac:dyDescent="0.2">
      <c r="B105" s="46" t="s">
        <v>109</v>
      </c>
      <c r="C105" s="99">
        <v>3140</v>
      </c>
      <c r="D105" s="90">
        <v>0.182</v>
      </c>
      <c r="E105" s="90">
        <v>2.4E-2</v>
      </c>
      <c r="F105" s="97"/>
      <c r="G105" s="97"/>
    </row>
    <row r="106" spans="2:7" x14ac:dyDescent="0.2">
      <c r="B106" s="89" t="s">
        <v>110</v>
      </c>
      <c r="C106" s="99">
        <v>3190</v>
      </c>
      <c r="D106" s="90">
        <v>0.17599999999999999</v>
      </c>
      <c r="E106" s="90">
        <v>2.4E-2</v>
      </c>
      <c r="F106" s="97"/>
      <c r="G106" s="97"/>
    </row>
    <row r="107" spans="2:7" x14ac:dyDescent="0.2">
      <c r="B107" s="46" t="s">
        <v>36</v>
      </c>
      <c r="C107" s="99">
        <v>3140</v>
      </c>
      <c r="D107" s="90">
        <v>0.17899999999999999</v>
      </c>
      <c r="E107" s="90">
        <v>2.4E-2</v>
      </c>
      <c r="F107" s="97"/>
      <c r="G107" s="97"/>
    </row>
    <row r="108" spans="2:7" x14ac:dyDescent="0.2">
      <c r="B108" s="102" t="s">
        <v>133</v>
      </c>
      <c r="C108" s="96"/>
      <c r="D108" s="96"/>
      <c r="E108" s="96"/>
      <c r="F108" s="97"/>
      <c r="G108" s="97"/>
    </row>
    <row r="109" spans="2:7" x14ac:dyDescent="0.2">
      <c r="B109" s="95"/>
      <c r="C109" s="96"/>
      <c r="D109" s="96"/>
      <c r="E109" s="96"/>
      <c r="F109" s="97"/>
      <c r="G109" s="97"/>
    </row>
    <row r="110" spans="2:7" ht="17.25" customHeight="1" x14ac:dyDescent="0.2">
      <c r="B110" s="300" t="s">
        <v>134</v>
      </c>
      <c r="C110" s="301"/>
      <c r="D110" s="302"/>
      <c r="E110" s="96"/>
      <c r="F110" s="97"/>
      <c r="G110" s="97"/>
    </row>
    <row r="111" spans="2:7" ht="22.5" x14ac:dyDescent="0.2">
      <c r="B111" s="146" t="s">
        <v>135</v>
      </c>
      <c r="C111" s="139" t="s">
        <v>136</v>
      </c>
      <c r="D111" s="139" t="s">
        <v>137</v>
      </c>
      <c r="E111" s="96"/>
      <c r="F111" s="97"/>
      <c r="G111" s="97"/>
    </row>
    <row r="112" spans="2:7" x14ac:dyDescent="0.2">
      <c r="B112" s="43">
        <v>206</v>
      </c>
      <c r="C112" s="131">
        <v>210</v>
      </c>
      <c r="D112" s="131">
        <v>216</v>
      </c>
      <c r="E112" s="96"/>
      <c r="F112" s="97"/>
      <c r="G112" s="97"/>
    </row>
    <row r="113" spans="2:54" x14ac:dyDescent="0.2">
      <c r="B113" s="102" t="s">
        <v>138</v>
      </c>
      <c r="C113" s="96"/>
      <c r="D113" s="96"/>
      <c r="E113" s="96"/>
      <c r="F113" s="97"/>
      <c r="G113" s="97"/>
    </row>
    <row r="114" spans="2:54" x14ac:dyDescent="0.2">
      <c r="B114" s="95"/>
      <c r="C114" s="96"/>
      <c r="D114" s="96"/>
      <c r="E114" s="96"/>
      <c r="F114" s="97"/>
      <c r="G114" s="97"/>
    </row>
    <row r="115" spans="2:54" ht="16.5" customHeight="1" x14ac:dyDescent="0.2">
      <c r="B115" s="312" t="s">
        <v>139</v>
      </c>
      <c r="C115" s="313"/>
      <c r="D115" s="313"/>
      <c r="E115" s="313"/>
      <c r="F115" s="97"/>
      <c r="G115" s="97"/>
    </row>
    <row r="116" spans="2:54" x14ac:dyDescent="0.2">
      <c r="B116" s="148"/>
      <c r="C116" s="139" t="s">
        <v>130</v>
      </c>
      <c r="D116" s="139" t="s">
        <v>131</v>
      </c>
      <c r="E116" s="139" t="s">
        <v>132</v>
      </c>
      <c r="F116" s="97"/>
      <c r="G116" s="97"/>
    </row>
    <row r="117" spans="2:54" x14ac:dyDescent="0.2">
      <c r="B117" s="46" t="s">
        <v>140</v>
      </c>
      <c r="C117" s="99">
        <v>1</v>
      </c>
      <c r="D117" s="99">
        <v>25</v>
      </c>
      <c r="E117" s="99">
        <v>298</v>
      </c>
      <c r="F117" s="97"/>
      <c r="G117" s="97"/>
    </row>
    <row r="118" spans="2:54" x14ac:dyDescent="0.2">
      <c r="B118" s="102" t="s">
        <v>141</v>
      </c>
      <c r="C118" s="96"/>
      <c r="D118" s="96"/>
      <c r="E118" s="96"/>
      <c r="F118" s="97"/>
      <c r="G118" s="97"/>
    </row>
    <row r="119" spans="2:54" x14ac:dyDescent="0.2">
      <c r="B119" s="102"/>
      <c r="C119" s="96"/>
      <c r="D119" s="96"/>
      <c r="E119" s="96"/>
      <c r="F119" s="97"/>
      <c r="G119" s="97"/>
    </row>
    <row r="120" spans="2:54" ht="16.5" customHeight="1" x14ac:dyDescent="0.2">
      <c r="B120" s="143" t="s">
        <v>142</v>
      </c>
      <c r="C120" s="138">
        <v>2024</v>
      </c>
      <c r="D120" s="138">
        <v>2025</v>
      </c>
      <c r="E120" s="138">
        <v>2026</v>
      </c>
      <c r="F120" s="138">
        <v>2027</v>
      </c>
      <c r="G120" s="138">
        <v>2028</v>
      </c>
      <c r="H120" s="138">
        <v>2029</v>
      </c>
      <c r="I120" s="138">
        <v>2030</v>
      </c>
      <c r="J120" s="138">
        <v>2031</v>
      </c>
      <c r="K120" s="138">
        <v>2032</v>
      </c>
      <c r="L120" s="138">
        <v>2033</v>
      </c>
      <c r="M120" s="138">
        <v>2034</v>
      </c>
      <c r="N120" s="138">
        <v>2035</v>
      </c>
      <c r="O120" s="138">
        <v>2036</v>
      </c>
      <c r="P120" s="138">
        <v>2037</v>
      </c>
      <c r="Q120" s="138">
        <v>2038</v>
      </c>
      <c r="R120" s="138">
        <v>2039</v>
      </c>
      <c r="S120" s="138">
        <v>2040</v>
      </c>
      <c r="T120" s="138">
        <v>2041</v>
      </c>
      <c r="U120" s="138">
        <v>2042</v>
      </c>
      <c r="V120" s="138">
        <v>2043</v>
      </c>
      <c r="W120" s="138">
        <v>2044</v>
      </c>
      <c r="X120" s="138">
        <v>2045</v>
      </c>
      <c r="Y120" s="138">
        <v>2046</v>
      </c>
      <c r="Z120" s="138">
        <v>2047</v>
      </c>
      <c r="AA120" s="138">
        <v>2048</v>
      </c>
      <c r="AB120" s="138">
        <v>2049</v>
      </c>
      <c r="AC120" s="138">
        <v>2050</v>
      </c>
      <c r="AD120" s="138">
        <v>2051</v>
      </c>
      <c r="AE120" s="138">
        <v>2052</v>
      </c>
      <c r="AF120" s="138">
        <v>2053</v>
      </c>
      <c r="AG120" s="138">
        <v>2054</v>
      </c>
      <c r="AH120" s="138">
        <v>2055</v>
      </c>
      <c r="AI120" s="138">
        <v>2056</v>
      </c>
      <c r="AJ120" s="138">
        <v>2057</v>
      </c>
      <c r="AK120" s="138">
        <v>2058</v>
      </c>
      <c r="AL120" s="138">
        <v>2059</v>
      </c>
      <c r="AM120" s="138">
        <v>2060</v>
      </c>
      <c r="AN120" s="138">
        <v>2061</v>
      </c>
      <c r="AO120" s="138">
        <v>2062</v>
      </c>
      <c r="AP120" s="138">
        <v>2063</v>
      </c>
      <c r="AQ120" s="138">
        <v>2064</v>
      </c>
      <c r="AR120" s="138">
        <v>2065</v>
      </c>
      <c r="AS120" s="138">
        <v>2066</v>
      </c>
      <c r="AT120" s="138">
        <v>2067</v>
      </c>
      <c r="AU120" s="138">
        <v>2068</v>
      </c>
      <c r="AV120" s="138">
        <v>2069</v>
      </c>
      <c r="AW120" s="138">
        <v>2070</v>
      </c>
      <c r="AX120" s="138">
        <v>2071</v>
      </c>
      <c r="AY120" s="138">
        <v>2072</v>
      </c>
      <c r="AZ120" s="138">
        <v>2073</v>
      </c>
      <c r="BA120" s="138">
        <v>2074</v>
      </c>
      <c r="BB120" s="138">
        <v>2075</v>
      </c>
    </row>
    <row r="121" spans="2:54" x14ac:dyDescent="0.2">
      <c r="B121" s="46" t="s">
        <v>143</v>
      </c>
      <c r="C121" s="94">
        <v>183.3</v>
      </c>
      <c r="D121" s="149">
        <v>230.8</v>
      </c>
      <c r="E121" s="94">
        <f>ROUND(D121+($I$121-$D$121)/5,1)</f>
        <v>254.6</v>
      </c>
      <c r="F121" s="94">
        <f t="shared" ref="F121:H121" si="11">ROUND(E121+($I$121-$D$121)/5,1)</f>
        <v>278.39999999999998</v>
      </c>
      <c r="G121" s="94">
        <f t="shared" si="11"/>
        <v>302.2</v>
      </c>
      <c r="H121" s="94">
        <f t="shared" si="11"/>
        <v>326</v>
      </c>
      <c r="I121" s="149">
        <v>349.8</v>
      </c>
      <c r="J121" s="94">
        <f>ROUND(I121+($N$121-$I$121)/5,1)</f>
        <v>389</v>
      </c>
      <c r="K121" s="94">
        <f t="shared" ref="K121:M121" si="12">ROUND(J121+($N$121-$I$121)/5,1)</f>
        <v>428.2</v>
      </c>
      <c r="L121" s="94">
        <f t="shared" si="12"/>
        <v>467.4</v>
      </c>
      <c r="M121" s="94">
        <f t="shared" si="12"/>
        <v>506.6</v>
      </c>
      <c r="N121" s="149">
        <v>545.6</v>
      </c>
      <c r="O121" s="94">
        <f>ROUND(N121+($S$121-$N$121)/5,1)</f>
        <v>583.4</v>
      </c>
      <c r="P121" s="94">
        <f t="shared" ref="P121:R121" si="13">ROUND(O121+($S$121-$N$121)/5,1)</f>
        <v>621.20000000000005</v>
      </c>
      <c r="Q121" s="94">
        <f t="shared" si="13"/>
        <v>659</v>
      </c>
      <c r="R121" s="94">
        <f t="shared" si="13"/>
        <v>696.8</v>
      </c>
      <c r="S121" s="149">
        <v>734.5</v>
      </c>
      <c r="T121" s="94">
        <f>ROUND(S121+($X$121-$S$121)/5,1)</f>
        <v>772.3</v>
      </c>
      <c r="U121" s="94">
        <f t="shared" ref="U121:W121" si="14">ROUND(T121+($X$121-$S$121)/5,1)</f>
        <v>810.1</v>
      </c>
      <c r="V121" s="94">
        <f t="shared" si="14"/>
        <v>847.9</v>
      </c>
      <c r="W121" s="94">
        <f t="shared" si="14"/>
        <v>885.7</v>
      </c>
      <c r="X121" s="149">
        <v>923.4</v>
      </c>
      <c r="Y121" s="94">
        <f>ROUND(X121+($AC$121-$X$121)/5,1)</f>
        <v>962.6</v>
      </c>
      <c r="Z121" s="94">
        <f t="shared" ref="Z121:AB121" si="15">ROUND(Y121+($AC$121-$X$121)/5,1)</f>
        <v>1001.8</v>
      </c>
      <c r="AA121" s="94">
        <f t="shared" si="15"/>
        <v>1041</v>
      </c>
      <c r="AB121" s="94">
        <f t="shared" si="15"/>
        <v>1080.2</v>
      </c>
      <c r="AC121" s="149">
        <v>1119.2</v>
      </c>
      <c r="AD121" s="94">
        <f>ROUND(AC121*(1+(0.8*AD23)),1)</f>
        <v>1130.8</v>
      </c>
      <c r="AE121" s="94">
        <f t="shared" ref="AE121:BB121" si="16">ROUND(AD121*(1+(0.8*AE23)),1)</f>
        <v>1141.7</v>
      </c>
      <c r="AF121" s="94">
        <f t="shared" si="16"/>
        <v>1152.7</v>
      </c>
      <c r="AG121" s="94">
        <f t="shared" si="16"/>
        <v>1163.8</v>
      </c>
      <c r="AH121" s="94">
        <f t="shared" si="16"/>
        <v>1175</v>
      </c>
      <c r="AI121" s="94">
        <f t="shared" si="16"/>
        <v>1186.3</v>
      </c>
      <c r="AJ121" s="94">
        <f t="shared" si="16"/>
        <v>1197.7</v>
      </c>
      <c r="AK121" s="94">
        <f t="shared" si="16"/>
        <v>1209.2</v>
      </c>
      <c r="AL121" s="94">
        <f t="shared" si="16"/>
        <v>1220.8</v>
      </c>
      <c r="AM121" s="94">
        <f t="shared" si="16"/>
        <v>1232.5</v>
      </c>
      <c r="AN121" s="94">
        <f t="shared" si="16"/>
        <v>1244.3</v>
      </c>
      <c r="AO121" s="94">
        <f t="shared" si="16"/>
        <v>1257.2</v>
      </c>
      <c r="AP121" s="94">
        <f t="shared" si="16"/>
        <v>1270.3</v>
      </c>
      <c r="AQ121" s="94">
        <f t="shared" si="16"/>
        <v>1283.5</v>
      </c>
      <c r="AR121" s="94">
        <f t="shared" si="16"/>
        <v>1296.8</v>
      </c>
      <c r="AS121" s="94">
        <f t="shared" si="16"/>
        <v>1310.3</v>
      </c>
      <c r="AT121" s="94">
        <f t="shared" si="16"/>
        <v>1323.9</v>
      </c>
      <c r="AU121" s="94">
        <f t="shared" si="16"/>
        <v>1337.7</v>
      </c>
      <c r="AV121" s="94">
        <f t="shared" si="16"/>
        <v>1351.6</v>
      </c>
      <c r="AW121" s="94">
        <f t="shared" si="16"/>
        <v>1365.7</v>
      </c>
      <c r="AX121" s="94">
        <f t="shared" si="16"/>
        <v>1379.9</v>
      </c>
      <c r="AY121" s="94">
        <f t="shared" si="16"/>
        <v>1394.3</v>
      </c>
      <c r="AZ121" s="94">
        <f t="shared" si="16"/>
        <v>1408.8</v>
      </c>
      <c r="BA121" s="94">
        <f t="shared" si="16"/>
        <v>1423.5</v>
      </c>
      <c r="BB121" s="94">
        <f t="shared" si="16"/>
        <v>1438.3</v>
      </c>
    </row>
    <row r="122" spans="2:54" x14ac:dyDescent="0.2">
      <c r="B122" s="1" t="s">
        <v>144</v>
      </c>
      <c r="AQ122" s="68"/>
    </row>
    <row r="123" spans="2:54" x14ac:dyDescent="0.2">
      <c r="AQ123" s="68"/>
    </row>
    <row r="124" spans="2:54" ht="22.5" x14ac:dyDescent="0.2">
      <c r="B124" s="143" t="s">
        <v>145</v>
      </c>
      <c r="C124" s="138">
        <v>2024</v>
      </c>
      <c r="D124" s="138">
        <v>2025</v>
      </c>
      <c r="E124" s="138">
        <v>2026</v>
      </c>
      <c r="F124" s="138">
        <v>2027</v>
      </c>
      <c r="G124" s="138">
        <v>2028</v>
      </c>
      <c r="H124" s="138">
        <v>2029</v>
      </c>
      <c r="I124" s="138">
        <v>2030</v>
      </c>
      <c r="J124" s="138">
        <v>2031</v>
      </c>
      <c r="K124" s="138">
        <v>2032</v>
      </c>
      <c r="L124" s="138">
        <v>2033</v>
      </c>
      <c r="M124" s="138">
        <v>2034</v>
      </c>
      <c r="N124" s="138">
        <v>2035</v>
      </c>
      <c r="O124" s="138">
        <v>2036</v>
      </c>
      <c r="P124" s="138">
        <v>2037</v>
      </c>
      <c r="Q124" s="138">
        <v>2038</v>
      </c>
      <c r="R124" s="138">
        <v>2039</v>
      </c>
      <c r="S124" s="138">
        <v>2040</v>
      </c>
      <c r="T124" s="138">
        <v>2041</v>
      </c>
      <c r="U124" s="138">
        <v>2042</v>
      </c>
      <c r="V124" s="138">
        <v>2043</v>
      </c>
      <c r="W124" s="138">
        <v>2044</v>
      </c>
      <c r="X124" s="138">
        <v>2045</v>
      </c>
      <c r="Y124" s="138">
        <v>2046</v>
      </c>
      <c r="Z124" s="138">
        <v>2047</v>
      </c>
      <c r="AA124" s="138">
        <v>2048</v>
      </c>
      <c r="AB124" s="138">
        <v>2049</v>
      </c>
      <c r="AC124" s="138">
        <v>2050</v>
      </c>
      <c r="AD124" s="138">
        <v>2051</v>
      </c>
      <c r="AE124" s="138">
        <v>2052</v>
      </c>
      <c r="AF124" s="138">
        <v>2053</v>
      </c>
      <c r="AG124" s="138">
        <v>2054</v>
      </c>
      <c r="AH124" s="138">
        <v>2055</v>
      </c>
      <c r="AI124" s="138">
        <v>2056</v>
      </c>
      <c r="AJ124" s="138">
        <v>2057</v>
      </c>
      <c r="AK124" s="138">
        <v>2058</v>
      </c>
      <c r="AL124" s="138">
        <v>2059</v>
      </c>
      <c r="AM124" s="138">
        <v>2060</v>
      </c>
      <c r="AN124" s="138">
        <v>2061</v>
      </c>
      <c r="AO124" s="138">
        <v>2062</v>
      </c>
      <c r="AP124" s="138">
        <v>2063</v>
      </c>
      <c r="AQ124" s="138">
        <v>2064</v>
      </c>
      <c r="AR124" s="138">
        <v>2065</v>
      </c>
      <c r="AS124" s="138">
        <v>2066</v>
      </c>
      <c r="AT124" s="138">
        <v>2067</v>
      </c>
      <c r="AU124" s="138">
        <v>2068</v>
      </c>
      <c r="AV124" s="138">
        <v>2069</v>
      </c>
      <c r="AW124" s="138">
        <v>2070</v>
      </c>
      <c r="AX124" s="138">
        <v>2071</v>
      </c>
      <c r="AY124" s="138">
        <v>2072</v>
      </c>
      <c r="AZ124" s="138">
        <v>2073</v>
      </c>
      <c r="BA124" s="138">
        <v>2074</v>
      </c>
      <c r="BB124" s="138">
        <v>2075</v>
      </c>
    </row>
    <row r="125" spans="2:54" x14ac:dyDescent="0.2">
      <c r="B125" s="45" t="s">
        <v>146</v>
      </c>
      <c r="C125" s="103">
        <f>98.06*0.01</f>
        <v>0.98060000000000003</v>
      </c>
      <c r="D125" s="103">
        <f>ROUND(C125*(1+(0.8*D23)),4)</f>
        <v>1.0018</v>
      </c>
      <c r="E125" s="103">
        <f t="shared" ref="E125:BB125" si="17">ROUND(D125*(1+(0.8*E23)),4)</f>
        <v>1.0242</v>
      </c>
      <c r="F125" s="103">
        <f t="shared" si="17"/>
        <v>1.0414000000000001</v>
      </c>
      <c r="G125" s="103">
        <f t="shared" si="17"/>
        <v>1.0556000000000001</v>
      </c>
      <c r="H125" s="103">
        <f t="shared" si="17"/>
        <v>1.0708</v>
      </c>
      <c r="I125" s="103">
        <f t="shared" si="17"/>
        <v>1.0845</v>
      </c>
      <c r="J125" s="103">
        <f t="shared" si="17"/>
        <v>1.0984</v>
      </c>
      <c r="K125" s="103">
        <f t="shared" si="17"/>
        <v>1.1115999999999999</v>
      </c>
      <c r="L125" s="103">
        <f t="shared" si="17"/>
        <v>1.1249</v>
      </c>
      <c r="M125" s="103">
        <f t="shared" si="17"/>
        <v>1.1384000000000001</v>
      </c>
      <c r="N125" s="103">
        <f t="shared" si="17"/>
        <v>1.1520999999999999</v>
      </c>
      <c r="O125" s="103">
        <f t="shared" si="17"/>
        <v>1.1658999999999999</v>
      </c>
      <c r="P125" s="103">
        <f t="shared" si="17"/>
        <v>1.1798999999999999</v>
      </c>
      <c r="Q125" s="103">
        <f t="shared" si="17"/>
        <v>1.1940999999999999</v>
      </c>
      <c r="R125" s="103">
        <f t="shared" si="17"/>
        <v>1.2083999999999999</v>
      </c>
      <c r="S125" s="103">
        <f t="shared" si="17"/>
        <v>1.2229000000000001</v>
      </c>
      <c r="T125" s="103">
        <f t="shared" si="17"/>
        <v>1.2376</v>
      </c>
      <c r="U125" s="103">
        <f t="shared" si="17"/>
        <v>1.2504999999999999</v>
      </c>
      <c r="V125" s="103">
        <f t="shared" si="17"/>
        <v>1.2635000000000001</v>
      </c>
      <c r="W125" s="103">
        <f t="shared" si="17"/>
        <v>1.2766</v>
      </c>
      <c r="X125" s="103">
        <f t="shared" si="17"/>
        <v>1.2899</v>
      </c>
      <c r="Y125" s="103">
        <f t="shared" si="17"/>
        <v>1.3032999999999999</v>
      </c>
      <c r="Z125" s="103">
        <f t="shared" si="17"/>
        <v>1.3169</v>
      </c>
      <c r="AA125" s="103">
        <f t="shared" si="17"/>
        <v>1.3306</v>
      </c>
      <c r="AB125" s="103">
        <f t="shared" si="17"/>
        <v>1.3444</v>
      </c>
      <c r="AC125" s="103">
        <f t="shared" si="17"/>
        <v>1.3584000000000001</v>
      </c>
      <c r="AD125" s="103">
        <f t="shared" si="17"/>
        <v>1.3725000000000001</v>
      </c>
      <c r="AE125" s="103">
        <f t="shared" si="17"/>
        <v>1.3856999999999999</v>
      </c>
      <c r="AF125" s="103">
        <f t="shared" si="17"/>
        <v>1.399</v>
      </c>
      <c r="AG125" s="103">
        <f t="shared" si="17"/>
        <v>1.4124000000000001</v>
      </c>
      <c r="AH125" s="103">
        <f t="shared" si="17"/>
        <v>1.4259999999999999</v>
      </c>
      <c r="AI125" s="103">
        <f t="shared" si="17"/>
        <v>1.4397</v>
      </c>
      <c r="AJ125" s="103">
        <f t="shared" si="17"/>
        <v>1.4535</v>
      </c>
      <c r="AK125" s="103">
        <f t="shared" si="17"/>
        <v>1.4675</v>
      </c>
      <c r="AL125" s="103">
        <f t="shared" si="17"/>
        <v>1.4816</v>
      </c>
      <c r="AM125" s="103">
        <f t="shared" si="17"/>
        <v>1.4958</v>
      </c>
      <c r="AN125" s="103">
        <f t="shared" si="17"/>
        <v>1.5102</v>
      </c>
      <c r="AO125" s="103">
        <f t="shared" si="17"/>
        <v>1.5259</v>
      </c>
      <c r="AP125" s="103">
        <f t="shared" si="17"/>
        <v>1.5418000000000001</v>
      </c>
      <c r="AQ125" s="103">
        <f t="shared" si="17"/>
        <v>1.5578000000000001</v>
      </c>
      <c r="AR125" s="103">
        <f t="shared" si="17"/>
        <v>1.5740000000000001</v>
      </c>
      <c r="AS125" s="103">
        <f t="shared" si="17"/>
        <v>1.5904</v>
      </c>
      <c r="AT125" s="103">
        <f t="shared" si="17"/>
        <v>1.6069</v>
      </c>
      <c r="AU125" s="103">
        <f t="shared" si="17"/>
        <v>1.6235999999999999</v>
      </c>
      <c r="AV125" s="103">
        <f t="shared" si="17"/>
        <v>1.6405000000000001</v>
      </c>
      <c r="AW125" s="103">
        <f t="shared" si="17"/>
        <v>1.6576</v>
      </c>
      <c r="AX125" s="103">
        <f t="shared" si="17"/>
        <v>1.6748000000000001</v>
      </c>
      <c r="AY125" s="103">
        <f t="shared" si="17"/>
        <v>1.6921999999999999</v>
      </c>
      <c r="AZ125" s="103">
        <f t="shared" si="17"/>
        <v>1.7098</v>
      </c>
      <c r="BA125" s="103">
        <f t="shared" si="17"/>
        <v>1.7276</v>
      </c>
      <c r="BB125" s="103">
        <f t="shared" si="17"/>
        <v>1.7456</v>
      </c>
    </row>
    <row r="126" spans="2:54" x14ac:dyDescent="0.2">
      <c r="B126" s="45" t="s">
        <v>147</v>
      </c>
      <c r="C126" s="103">
        <f>43.25*0.01</f>
        <v>0.4325</v>
      </c>
      <c r="D126" s="103">
        <f>ROUND(C126*(1+(0.8*D23)),4)</f>
        <v>0.44180000000000003</v>
      </c>
      <c r="E126" s="103">
        <f t="shared" ref="E126:BB126" si="18">ROUND(D126*(1+(0.8*E23)),4)</f>
        <v>0.45169999999999999</v>
      </c>
      <c r="F126" s="103">
        <f t="shared" si="18"/>
        <v>0.45929999999999999</v>
      </c>
      <c r="G126" s="103">
        <f t="shared" si="18"/>
        <v>0.46550000000000002</v>
      </c>
      <c r="H126" s="103">
        <f t="shared" si="18"/>
        <v>0.47220000000000001</v>
      </c>
      <c r="I126" s="103">
        <f t="shared" si="18"/>
        <v>0.47820000000000001</v>
      </c>
      <c r="J126" s="103">
        <f t="shared" si="18"/>
        <v>0.48430000000000001</v>
      </c>
      <c r="K126" s="103">
        <f t="shared" si="18"/>
        <v>0.49009999999999998</v>
      </c>
      <c r="L126" s="103">
        <f t="shared" si="18"/>
        <v>0.496</v>
      </c>
      <c r="M126" s="103">
        <f t="shared" si="18"/>
        <v>0.502</v>
      </c>
      <c r="N126" s="103">
        <f t="shared" si="18"/>
        <v>0.50800000000000001</v>
      </c>
      <c r="O126" s="103">
        <f t="shared" si="18"/>
        <v>0.5141</v>
      </c>
      <c r="P126" s="103">
        <f t="shared" si="18"/>
        <v>0.52029999999999998</v>
      </c>
      <c r="Q126" s="103">
        <f t="shared" si="18"/>
        <v>0.52649999999999997</v>
      </c>
      <c r="R126" s="103">
        <f t="shared" si="18"/>
        <v>0.53280000000000005</v>
      </c>
      <c r="S126" s="103">
        <f t="shared" si="18"/>
        <v>0.53920000000000001</v>
      </c>
      <c r="T126" s="103">
        <f t="shared" si="18"/>
        <v>0.54569999999999996</v>
      </c>
      <c r="U126" s="103">
        <f t="shared" si="18"/>
        <v>0.5514</v>
      </c>
      <c r="V126" s="103">
        <f t="shared" si="18"/>
        <v>0.55710000000000004</v>
      </c>
      <c r="W126" s="103">
        <f t="shared" si="18"/>
        <v>0.56289999999999996</v>
      </c>
      <c r="X126" s="103">
        <f t="shared" si="18"/>
        <v>0.56879999999999997</v>
      </c>
      <c r="Y126" s="103">
        <f t="shared" si="18"/>
        <v>0.57469999999999999</v>
      </c>
      <c r="Z126" s="103">
        <f t="shared" si="18"/>
        <v>0.58069999999999999</v>
      </c>
      <c r="AA126" s="103">
        <f t="shared" si="18"/>
        <v>0.5867</v>
      </c>
      <c r="AB126" s="103">
        <f t="shared" si="18"/>
        <v>0.59279999999999999</v>
      </c>
      <c r="AC126" s="103">
        <f t="shared" si="18"/>
        <v>0.59899999999999998</v>
      </c>
      <c r="AD126" s="103">
        <f t="shared" si="18"/>
        <v>0.60519999999999996</v>
      </c>
      <c r="AE126" s="103">
        <f t="shared" si="18"/>
        <v>0.61099999999999999</v>
      </c>
      <c r="AF126" s="103">
        <f t="shared" si="18"/>
        <v>0.6169</v>
      </c>
      <c r="AG126" s="103">
        <f t="shared" si="18"/>
        <v>0.62280000000000002</v>
      </c>
      <c r="AH126" s="103">
        <f t="shared" si="18"/>
        <v>0.62880000000000003</v>
      </c>
      <c r="AI126" s="103">
        <f t="shared" si="18"/>
        <v>0.63480000000000003</v>
      </c>
      <c r="AJ126" s="103">
        <f t="shared" si="18"/>
        <v>0.64090000000000003</v>
      </c>
      <c r="AK126" s="103">
        <f t="shared" si="18"/>
        <v>0.64710000000000001</v>
      </c>
      <c r="AL126" s="103">
        <f t="shared" si="18"/>
        <v>0.65329999999999999</v>
      </c>
      <c r="AM126" s="103">
        <f t="shared" si="18"/>
        <v>0.65959999999999996</v>
      </c>
      <c r="AN126" s="103">
        <f t="shared" si="18"/>
        <v>0.66590000000000005</v>
      </c>
      <c r="AO126" s="103">
        <f t="shared" si="18"/>
        <v>0.67279999999999995</v>
      </c>
      <c r="AP126" s="103">
        <f t="shared" si="18"/>
        <v>0.67979999999999996</v>
      </c>
      <c r="AQ126" s="103">
        <f t="shared" si="18"/>
        <v>0.68689999999999996</v>
      </c>
      <c r="AR126" s="103">
        <f t="shared" si="18"/>
        <v>0.69399999999999995</v>
      </c>
      <c r="AS126" s="103">
        <f t="shared" si="18"/>
        <v>0.70120000000000005</v>
      </c>
      <c r="AT126" s="103">
        <f t="shared" si="18"/>
        <v>0.70850000000000002</v>
      </c>
      <c r="AU126" s="103">
        <f t="shared" si="18"/>
        <v>0.71589999999999998</v>
      </c>
      <c r="AV126" s="103">
        <f t="shared" si="18"/>
        <v>0.72330000000000005</v>
      </c>
      <c r="AW126" s="103">
        <f t="shared" si="18"/>
        <v>0.73080000000000001</v>
      </c>
      <c r="AX126" s="103">
        <f t="shared" si="18"/>
        <v>0.73839999999999995</v>
      </c>
      <c r="AY126" s="103">
        <f t="shared" si="18"/>
        <v>0.74609999999999999</v>
      </c>
      <c r="AZ126" s="103">
        <f t="shared" si="18"/>
        <v>0.75390000000000001</v>
      </c>
      <c r="BA126" s="103">
        <f t="shared" si="18"/>
        <v>0.76170000000000004</v>
      </c>
      <c r="BB126" s="103">
        <f t="shared" si="18"/>
        <v>0.76959999999999995</v>
      </c>
    </row>
    <row r="127" spans="2:54" x14ac:dyDescent="0.2">
      <c r="B127" s="45" t="s">
        <v>148</v>
      </c>
      <c r="C127" s="103">
        <f>6.24*0.01</f>
        <v>6.2400000000000004E-2</v>
      </c>
      <c r="D127" s="103">
        <f>ROUND(C127*(1+(0.8*D23)),4)</f>
        <v>6.3700000000000007E-2</v>
      </c>
      <c r="E127" s="103">
        <f t="shared" ref="E127:BB127" si="19">ROUND(D127*(1+(0.8*E23)),4)</f>
        <v>6.5100000000000005E-2</v>
      </c>
      <c r="F127" s="103">
        <f t="shared" si="19"/>
        <v>6.6199999999999995E-2</v>
      </c>
      <c r="G127" s="103">
        <f t="shared" si="19"/>
        <v>6.7100000000000007E-2</v>
      </c>
      <c r="H127" s="103">
        <f t="shared" si="19"/>
        <v>6.8099999999999994E-2</v>
      </c>
      <c r="I127" s="103">
        <f t="shared" si="19"/>
        <v>6.9000000000000006E-2</v>
      </c>
      <c r="J127" s="103">
        <f t="shared" si="19"/>
        <v>6.9900000000000004E-2</v>
      </c>
      <c r="K127" s="103">
        <f t="shared" si="19"/>
        <v>7.0699999999999999E-2</v>
      </c>
      <c r="L127" s="103">
        <f t="shared" si="19"/>
        <v>7.1499999999999994E-2</v>
      </c>
      <c r="M127" s="103">
        <f t="shared" si="19"/>
        <v>7.2400000000000006E-2</v>
      </c>
      <c r="N127" s="103">
        <f t="shared" si="19"/>
        <v>7.3300000000000004E-2</v>
      </c>
      <c r="O127" s="103">
        <f t="shared" si="19"/>
        <v>7.4200000000000002E-2</v>
      </c>
      <c r="P127" s="103">
        <f t="shared" si="19"/>
        <v>7.51E-2</v>
      </c>
      <c r="Q127" s="103">
        <f t="shared" si="19"/>
        <v>7.5999999999999998E-2</v>
      </c>
      <c r="R127" s="103">
        <f t="shared" si="19"/>
        <v>7.6899999999999996E-2</v>
      </c>
      <c r="S127" s="103">
        <f t="shared" si="19"/>
        <v>7.7799999999999994E-2</v>
      </c>
      <c r="T127" s="103">
        <f t="shared" si="19"/>
        <v>7.8700000000000006E-2</v>
      </c>
      <c r="U127" s="103">
        <f t="shared" si="19"/>
        <v>7.9500000000000001E-2</v>
      </c>
      <c r="V127" s="103">
        <f t="shared" si="19"/>
        <v>8.0299999999999996E-2</v>
      </c>
      <c r="W127" s="103">
        <f t="shared" si="19"/>
        <v>8.1100000000000005E-2</v>
      </c>
      <c r="X127" s="103">
        <f t="shared" si="19"/>
        <v>8.1900000000000001E-2</v>
      </c>
      <c r="Y127" s="103">
        <f t="shared" si="19"/>
        <v>8.2799999999999999E-2</v>
      </c>
      <c r="Z127" s="103">
        <f t="shared" si="19"/>
        <v>8.3699999999999997E-2</v>
      </c>
      <c r="AA127" s="103">
        <f t="shared" si="19"/>
        <v>8.4599999999999995E-2</v>
      </c>
      <c r="AB127" s="103">
        <f t="shared" si="19"/>
        <v>8.5500000000000007E-2</v>
      </c>
      <c r="AC127" s="103">
        <f t="shared" si="19"/>
        <v>8.6400000000000005E-2</v>
      </c>
      <c r="AD127" s="103">
        <f t="shared" si="19"/>
        <v>8.7300000000000003E-2</v>
      </c>
      <c r="AE127" s="103">
        <f t="shared" si="19"/>
        <v>8.8099999999999998E-2</v>
      </c>
      <c r="AF127" s="103">
        <f t="shared" si="19"/>
        <v>8.8900000000000007E-2</v>
      </c>
      <c r="AG127" s="103">
        <f t="shared" si="19"/>
        <v>8.9800000000000005E-2</v>
      </c>
      <c r="AH127" s="103">
        <f t="shared" si="19"/>
        <v>9.0700000000000003E-2</v>
      </c>
      <c r="AI127" s="103">
        <f t="shared" si="19"/>
        <v>9.1600000000000001E-2</v>
      </c>
      <c r="AJ127" s="103">
        <f t="shared" si="19"/>
        <v>9.2499999999999999E-2</v>
      </c>
      <c r="AK127" s="103">
        <f t="shared" si="19"/>
        <v>9.3399999999999997E-2</v>
      </c>
      <c r="AL127" s="103">
        <f t="shared" si="19"/>
        <v>9.4299999999999995E-2</v>
      </c>
      <c r="AM127" s="103">
        <f t="shared" si="19"/>
        <v>9.5200000000000007E-2</v>
      </c>
      <c r="AN127" s="103">
        <f t="shared" si="19"/>
        <v>9.6100000000000005E-2</v>
      </c>
      <c r="AO127" s="103">
        <f t="shared" si="19"/>
        <v>9.7100000000000006E-2</v>
      </c>
      <c r="AP127" s="103">
        <f t="shared" si="19"/>
        <v>9.8100000000000007E-2</v>
      </c>
      <c r="AQ127" s="103">
        <f t="shared" si="19"/>
        <v>9.9099999999999994E-2</v>
      </c>
      <c r="AR127" s="103">
        <f t="shared" si="19"/>
        <v>0.10009999999999999</v>
      </c>
      <c r="AS127" s="103">
        <f t="shared" si="19"/>
        <v>0.1011</v>
      </c>
      <c r="AT127" s="103">
        <f t="shared" si="19"/>
        <v>0.1022</v>
      </c>
      <c r="AU127" s="103">
        <f t="shared" si="19"/>
        <v>0.1033</v>
      </c>
      <c r="AV127" s="103">
        <f t="shared" si="19"/>
        <v>0.10440000000000001</v>
      </c>
      <c r="AW127" s="103">
        <f t="shared" si="19"/>
        <v>0.1055</v>
      </c>
      <c r="AX127" s="103">
        <f t="shared" si="19"/>
        <v>0.1066</v>
      </c>
      <c r="AY127" s="103">
        <f t="shared" si="19"/>
        <v>0.1077</v>
      </c>
      <c r="AZ127" s="103">
        <f t="shared" si="19"/>
        <v>0.10879999999999999</v>
      </c>
      <c r="BA127" s="103">
        <f t="shared" si="19"/>
        <v>0.1099</v>
      </c>
      <c r="BB127" s="103">
        <f t="shared" si="19"/>
        <v>0.111</v>
      </c>
    </row>
    <row r="128" spans="2:54" x14ac:dyDescent="0.2">
      <c r="B128" s="1" t="s">
        <v>149</v>
      </c>
    </row>
    <row r="131" spans="2:8" ht="27.75" x14ac:dyDescent="0.4">
      <c r="B131" s="132" t="s">
        <v>150</v>
      </c>
    </row>
    <row r="134" spans="2:8" x14ac:dyDescent="0.2">
      <c r="B134" s="15" t="s">
        <v>151</v>
      </c>
      <c r="C134" s="15"/>
      <c r="D134" s="15"/>
      <c r="E134" s="15"/>
      <c r="F134" s="15"/>
      <c r="G134" s="15"/>
      <c r="H134" s="15"/>
    </row>
    <row r="135" spans="2:8" ht="17.25" customHeight="1" x14ac:dyDescent="0.2">
      <c r="B135" s="194" t="s">
        <v>152</v>
      </c>
      <c r="C135" s="195" t="s">
        <v>153</v>
      </c>
    </row>
    <row r="136" spans="2:8" x14ac:dyDescent="0.2">
      <c r="B136" s="3" t="s">
        <v>154</v>
      </c>
      <c r="C136" s="196">
        <v>7</v>
      </c>
      <c r="E136" s="2" t="s">
        <v>155</v>
      </c>
    </row>
    <row r="137" spans="2:8" x14ac:dyDescent="0.2">
      <c r="B137" s="3" t="s">
        <v>156</v>
      </c>
      <c r="C137" s="196">
        <v>5.8</v>
      </c>
      <c r="E137" s="2" t="s">
        <v>157</v>
      </c>
    </row>
    <row r="138" spans="2:8" x14ac:dyDescent="0.2">
      <c r="B138" s="3" t="s">
        <v>158</v>
      </c>
      <c r="C138" s="196">
        <v>139.4</v>
      </c>
    </row>
    <row r="139" spans="2:8" x14ac:dyDescent="0.2">
      <c r="B139" s="3" t="s">
        <v>159</v>
      </c>
      <c r="C139" s="196">
        <v>61.1</v>
      </c>
    </row>
    <row r="140" spans="2:8" x14ac:dyDescent="0.2">
      <c r="B140" s="3" t="s">
        <v>160</v>
      </c>
      <c r="C140" s="196">
        <v>6.2</v>
      </c>
    </row>
    <row r="141" spans="2:8" x14ac:dyDescent="0.2">
      <c r="B141" s="3" t="s">
        <v>161</v>
      </c>
      <c r="C141" s="196">
        <v>5.4</v>
      </c>
    </row>
    <row r="142" spans="2:8" x14ac:dyDescent="0.2">
      <c r="B142" s="3" t="s">
        <v>162</v>
      </c>
      <c r="C142" s="196">
        <v>124.8</v>
      </c>
    </row>
    <row r="143" spans="2:8" x14ac:dyDescent="0.2">
      <c r="B143" s="3" t="s">
        <v>163</v>
      </c>
      <c r="C143" s="196">
        <v>46.5</v>
      </c>
    </row>
    <row r="144" spans="2:8" x14ac:dyDescent="0.2">
      <c r="B144" s="3" t="s">
        <v>164</v>
      </c>
      <c r="C144" s="196">
        <v>5.0999999999999996</v>
      </c>
    </row>
    <row r="145" spans="2:123" x14ac:dyDescent="0.2">
      <c r="B145" s="3" t="s">
        <v>165</v>
      </c>
      <c r="C145" s="196">
        <v>3.9</v>
      </c>
    </row>
    <row r="146" spans="2:123" x14ac:dyDescent="0.2">
      <c r="B146" s="3" t="s">
        <v>166</v>
      </c>
      <c r="C146" s="196">
        <v>46.5</v>
      </c>
    </row>
    <row r="147" spans="2:123" x14ac:dyDescent="0.2">
      <c r="B147" s="3" t="s">
        <v>167</v>
      </c>
      <c r="C147" s="196">
        <v>164.3</v>
      </c>
    </row>
    <row r="148" spans="2:123" x14ac:dyDescent="0.2">
      <c r="B148" s="1" t="s">
        <v>168</v>
      </c>
      <c r="C148" s="78"/>
    </row>
    <row r="150" spans="2:123" ht="17.25" customHeight="1" x14ac:dyDescent="0.2">
      <c r="B150" s="306" t="s">
        <v>169</v>
      </c>
      <c r="C150" s="306"/>
    </row>
    <row r="151" spans="2:123" x14ac:dyDescent="0.2">
      <c r="B151" s="3" t="s">
        <v>170</v>
      </c>
      <c r="C151" s="75">
        <v>1.34</v>
      </c>
    </row>
    <row r="152" spans="2:123" x14ac:dyDescent="0.2">
      <c r="B152" s="3" t="s">
        <v>171</v>
      </c>
      <c r="C152" s="75">
        <v>1.51</v>
      </c>
    </row>
    <row r="153" spans="2:123" x14ac:dyDescent="0.2">
      <c r="B153" s="3" t="s">
        <v>172</v>
      </c>
      <c r="C153" s="197">
        <v>22</v>
      </c>
    </row>
    <row r="154" spans="2:123" x14ac:dyDescent="0.2">
      <c r="B154" s="1" t="s">
        <v>173</v>
      </c>
    </row>
    <row r="156" spans="2:123" ht="22.5" x14ac:dyDescent="0.2">
      <c r="B156" s="178" t="s">
        <v>174</v>
      </c>
      <c r="C156" s="179" t="s">
        <v>175</v>
      </c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0"/>
      <c r="CO156" s="70"/>
      <c r="CP156" s="70"/>
      <c r="CQ156" s="70"/>
      <c r="CR156" s="70"/>
      <c r="CS156" s="70"/>
      <c r="CT156" s="70"/>
      <c r="CU156" s="70"/>
      <c r="CV156" s="70"/>
      <c r="CW156" s="70"/>
      <c r="CX156" s="70"/>
      <c r="CY156" s="70"/>
      <c r="CZ156" s="70"/>
      <c r="DA156" s="70"/>
      <c r="DB156" s="70"/>
      <c r="DC156" s="70"/>
      <c r="DD156" s="70"/>
      <c r="DE156" s="70"/>
      <c r="DF156" s="70"/>
      <c r="DG156" s="70"/>
      <c r="DH156" s="70"/>
      <c r="DI156" s="70"/>
      <c r="DJ156" s="70"/>
      <c r="DK156" s="70"/>
      <c r="DL156" s="70"/>
      <c r="DM156" s="70"/>
      <c r="DN156" s="70"/>
      <c r="DO156" s="70"/>
      <c r="DP156" s="70"/>
      <c r="DQ156" s="70"/>
      <c r="DR156" s="70"/>
      <c r="DS156" s="71"/>
    </row>
    <row r="157" spans="2:123" ht="17.25" customHeight="1" x14ac:dyDescent="0.2">
      <c r="B157" s="83" t="s">
        <v>103</v>
      </c>
      <c r="C157" s="198">
        <v>10</v>
      </c>
      <c r="D157" s="198">
        <v>11</v>
      </c>
      <c r="E157" s="198">
        <v>12</v>
      </c>
      <c r="F157" s="198">
        <v>13</v>
      </c>
      <c r="G157" s="198">
        <v>14</v>
      </c>
      <c r="H157" s="198">
        <v>15</v>
      </c>
      <c r="I157" s="198">
        <v>16</v>
      </c>
      <c r="J157" s="198">
        <v>17</v>
      </c>
      <c r="K157" s="198">
        <v>18</v>
      </c>
      <c r="L157" s="198">
        <v>19</v>
      </c>
      <c r="M157" s="198">
        <v>20</v>
      </c>
      <c r="N157" s="198">
        <v>21</v>
      </c>
      <c r="O157" s="198">
        <v>22</v>
      </c>
      <c r="P157" s="198">
        <v>23</v>
      </c>
      <c r="Q157" s="198">
        <v>24</v>
      </c>
      <c r="R157" s="198">
        <v>25</v>
      </c>
      <c r="S157" s="198">
        <v>26</v>
      </c>
      <c r="T157" s="198">
        <v>27</v>
      </c>
      <c r="U157" s="198">
        <v>28</v>
      </c>
      <c r="V157" s="198">
        <v>29</v>
      </c>
      <c r="W157" s="198">
        <v>30</v>
      </c>
      <c r="X157" s="198">
        <v>31</v>
      </c>
      <c r="Y157" s="198">
        <v>32</v>
      </c>
      <c r="Z157" s="198">
        <v>33</v>
      </c>
      <c r="AA157" s="198">
        <v>34</v>
      </c>
      <c r="AB157" s="198">
        <v>35</v>
      </c>
      <c r="AC157" s="198">
        <v>36</v>
      </c>
      <c r="AD157" s="198">
        <v>37</v>
      </c>
      <c r="AE157" s="198">
        <v>38</v>
      </c>
      <c r="AF157" s="198">
        <v>39</v>
      </c>
      <c r="AG157" s="198">
        <v>40</v>
      </c>
      <c r="AH157" s="198">
        <v>41</v>
      </c>
      <c r="AI157" s="198">
        <v>42</v>
      </c>
      <c r="AJ157" s="198">
        <v>43</v>
      </c>
      <c r="AK157" s="198">
        <v>44</v>
      </c>
      <c r="AL157" s="198">
        <v>45</v>
      </c>
      <c r="AM157" s="198">
        <v>46</v>
      </c>
      <c r="AN157" s="198">
        <v>47</v>
      </c>
      <c r="AO157" s="198">
        <v>48</v>
      </c>
      <c r="AP157" s="198">
        <v>49</v>
      </c>
      <c r="AQ157" s="198">
        <v>50</v>
      </c>
      <c r="AR157" s="198">
        <v>51</v>
      </c>
      <c r="AS157" s="198">
        <v>52</v>
      </c>
      <c r="AT157" s="198">
        <v>53</v>
      </c>
      <c r="AU157" s="198">
        <v>54</v>
      </c>
      <c r="AV157" s="198">
        <v>55</v>
      </c>
      <c r="AW157" s="198">
        <v>56</v>
      </c>
      <c r="AX157" s="198">
        <v>57</v>
      </c>
      <c r="AY157" s="198">
        <v>58</v>
      </c>
      <c r="AZ157" s="198">
        <v>59</v>
      </c>
      <c r="BA157" s="198">
        <v>60</v>
      </c>
      <c r="BB157" s="198">
        <v>61</v>
      </c>
      <c r="BC157" s="198">
        <v>62</v>
      </c>
      <c r="BD157" s="198">
        <v>63</v>
      </c>
      <c r="BE157" s="198">
        <v>64</v>
      </c>
      <c r="BF157" s="198">
        <v>65</v>
      </c>
      <c r="BG157" s="198">
        <v>66</v>
      </c>
      <c r="BH157" s="198">
        <v>67</v>
      </c>
      <c r="BI157" s="198">
        <v>68</v>
      </c>
      <c r="BJ157" s="198">
        <v>69</v>
      </c>
      <c r="BK157" s="198">
        <v>70</v>
      </c>
      <c r="BL157" s="198">
        <v>71</v>
      </c>
      <c r="BM157" s="198">
        <v>72</v>
      </c>
      <c r="BN157" s="198">
        <v>73</v>
      </c>
      <c r="BO157" s="198">
        <v>74</v>
      </c>
      <c r="BP157" s="198">
        <v>75</v>
      </c>
      <c r="BQ157" s="198">
        <v>76</v>
      </c>
      <c r="BR157" s="198">
        <v>77</v>
      </c>
      <c r="BS157" s="198">
        <v>78</v>
      </c>
      <c r="BT157" s="198">
        <v>79</v>
      </c>
      <c r="BU157" s="198">
        <v>80</v>
      </c>
      <c r="BV157" s="198">
        <v>81</v>
      </c>
      <c r="BW157" s="198">
        <v>82</v>
      </c>
      <c r="BX157" s="198">
        <v>83</v>
      </c>
      <c r="BY157" s="198">
        <v>84</v>
      </c>
      <c r="BZ157" s="198">
        <v>85</v>
      </c>
      <c r="CA157" s="198">
        <v>86</v>
      </c>
      <c r="CB157" s="198">
        <v>87</v>
      </c>
      <c r="CC157" s="198">
        <v>88</v>
      </c>
      <c r="CD157" s="198">
        <v>89</v>
      </c>
      <c r="CE157" s="198">
        <v>90</v>
      </c>
      <c r="CF157" s="198">
        <v>91</v>
      </c>
      <c r="CG157" s="198">
        <v>92</v>
      </c>
      <c r="CH157" s="198">
        <v>93</v>
      </c>
      <c r="CI157" s="198">
        <v>94</v>
      </c>
      <c r="CJ157" s="198">
        <v>95</v>
      </c>
      <c r="CK157" s="198">
        <v>96</v>
      </c>
      <c r="CL157" s="198">
        <v>97</v>
      </c>
      <c r="CM157" s="198">
        <v>98</v>
      </c>
      <c r="CN157" s="198">
        <v>99</v>
      </c>
      <c r="CO157" s="198">
        <v>100</v>
      </c>
      <c r="CP157" s="198">
        <v>101</v>
      </c>
      <c r="CQ157" s="198">
        <v>102</v>
      </c>
      <c r="CR157" s="198">
        <v>103</v>
      </c>
      <c r="CS157" s="198">
        <v>104</v>
      </c>
      <c r="CT157" s="198">
        <v>105</v>
      </c>
      <c r="CU157" s="198">
        <v>106</v>
      </c>
      <c r="CV157" s="198">
        <v>107</v>
      </c>
      <c r="CW157" s="198">
        <v>108</v>
      </c>
      <c r="CX157" s="198">
        <v>109</v>
      </c>
      <c r="CY157" s="198">
        <v>110</v>
      </c>
      <c r="CZ157" s="198">
        <v>111</v>
      </c>
      <c r="DA157" s="198">
        <v>112</v>
      </c>
      <c r="DB157" s="198">
        <v>113</v>
      </c>
      <c r="DC157" s="198">
        <v>114</v>
      </c>
      <c r="DD157" s="198">
        <v>115</v>
      </c>
      <c r="DE157" s="198">
        <v>116</v>
      </c>
      <c r="DF157" s="198">
        <v>117</v>
      </c>
      <c r="DG157" s="198">
        <v>118</v>
      </c>
      <c r="DH157" s="198">
        <v>119</v>
      </c>
      <c r="DI157" s="198">
        <v>120</v>
      </c>
      <c r="DJ157" s="198">
        <v>121</v>
      </c>
      <c r="DK157" s="198">
        <v>122</v>
      </c>
      <c r="DL157" s="198">
        <v>123</v>
      </c>
      <c r="DM157" s="198">
        <v>124</v>
      </c>
      <c r="DN157" s="198">
        <v>125</v>
      </c>
      <c r="DO157" s="198">
        <v>126</v>
      </c>
      <c r="DP157" s="198">
        <v>127</v>
      </c>
      <c r="DQ157" s="198">
        <v>128</v>
      </c>
      <c r="DR157" s="198">
        <v>129</v>
      </c>
      <c r="DS157" s="198">
        <v>130</v>
      </c>
    </row>
    <row r="158" spans="2:123" x14ac:dyDescent="0.2">
      <c r="B158" s="3" t="s">
        <v>176</v>
      </c>
      <c r="C158" s="72">
        <v>0.128</v>
      </c>
      <c r="D158" s="73">
        <v>0.123</v>
      </c>
      <c r="E158" s="73">
        <v>0.11799999999999999</v>
      </c>
      <c r="F158" s="73">
        <v>0.115</v>
      </c>
      <c r="G158" s="73">
        <v>0.111</v>
      </c>
      <c r="H158" s="73">
        <v>0.108</v>
      </c>
      <c r="I158" s="73">
        <v>0.106</v>
      </c>
      <c r="J158" s="73">
        <v>0.10299999999999999</v>
      </c>
      <c r="K158" s="73">
        <v>0.10100000000000001</v>
      </c>
      <c r="L158" s="73">
        <v>9.9000000000000005E-2</v>
      </c>
      <c r="M158" s="72">
        <v>9.7000000000000003E-2</v>
      </c>
      <c r="N158" s="73">
        <v>9.5000000000000001E-2</v>
      </c>
      <c r="O158" s="73">
        <v>9.2999999999999999E-2</v>
      </c>
      <c r="P158" s="73">
        <v>9.1999999999999998E-2</v>
      </c>
      <c r="Q158" s="73">
        <v>0.09</v>
      </c>
      <c r="R158" s="73">
        <v>8.8999999999999996E-2</v>
      </c>
      <c r="S158" s="73">
        <v>8.6999999999999994E-2</v>
      </c>
      <c r="T158" s="73">
        <v>8.5999999999999993E-2</v>
      </c>
      <c r="U158" s="73">
        <v>8.5000000000000006E-2</v>
      </c>
      <c r="V158" s="73">
        <v>8.4000000000000005E-2</v>
      </c>
      <c r="W158" s="72">
        <v>8.2000000000000003E-2</v>
      </c>
      <c r="X158" s="73">
        <v>8.1000000000000003E-2</v>
      </c>
      <c r="Y158" s="73">
        <v>0.08</v>
      </c>
      <c r="Z158" s="73">
        <v>7.9000000000000001E-2</v>
      </c>
      <c r="AA158" s="73">
        <v>7.8E-2</v>
      </c>
      <c r="AB158" s="73">
        <v>7.6999999999999999E-2</v>
      </c>
      <c r="AC158" s="73">
        <v>7.5999999999999998E-2</v>
      </c>
      <c r="AD158" s="73">
        <v>7.4999999999999997E-2</v>
      </c>
      <c r="AE158" s="73">
        <v>7.4999999999999997E-2</v>
      </c>
      <c r="AF158" s="73">
        <v>7.3999999999999996E-2</v>
      </c>
      <c r="AG158" s="72">
        <v>7.2999999999999995E-2</v>
      </c>
      <c r="AH158" s="73">
        <v>7.1999999999999995E-2</v>
      </c>
      <c r="AI158" s="73">
        <v>7.0999999999999994E-2</v>
      </c>
      <c r="AJ158" s="73">
        <v>7.0999999999999994E-2</v>
      </c>
      <c r="AK158" s="73">
        <v>7.0000000000000007E-2</v>
      </c>
      <c r="AL158" s="73">
        <v>6.9000000000000006E-2</v>
      </c>
      <c r="AM158" s="73">
        <v>6.9000000000000006E-2</v>
      </c>
      <c r="AN158" s="73">
        <v>6.8000000000000005E-2</v>
      </c>
      <c r="AO158" s="73">
        <v>6.7000000000000004E-2</v>
      </c>
      <c r="AP158" s="73">
        <v>6.7000000000000004E-2</v>
      </c>
      <c r="AQ158" s="72">
        <v>6.6000000000000003E-2</v>
      </c>
      <c r="AR158" s="73">
        <v>6.6000000000000003E-2</v>
      </c>
      <c r="AS158" s="73">
        <v>6.5000000000000002E-2</v>
      </c>
      <c r="AT158" s="73">
        <v>6.5000000000000002E-2</v>
      </c>
      <c r="AU158" s="73">
        <v>6.4000000000000001E-2</v>
      </c>
      <c r="AV158" s="73">
        <v>6.4000000000000001E-2</v>
      </c>
      <c r="AW158" s="73">
        <v>6.3E-2</v>
      </c>
      <c r="AX158" s="73">
        <v>6.3E-2</v>
      </c>
      <c r="AY158" s="73">
        <v>6.3E-2</v>
      </c>
      <c r="AZ158" s="73">
        <v>6.2E-2</v>
      </c>
      <c r="BA158" s="72">
        <v>6.2E-2</v>
      </c>
      <c r="BB158" s="73">
        <v>6.2E-2</v>
      </c>
      <c r="BC158" s="73">
        <v>6.0999999999999999E-2</v>
      </c>
      <c r="BD158" s="73">
        <v>6.0999999999999999E-2</v>
      </c>
      <c r="BE158" s="73">
        <v>6.0999999999999999E-2</v>
      </c>
      <c r="BF158" s="73">
        <v>0.06</v>
      </c>
      <c r="BG158" s="73">
        <v>0.06</v>
      </c>
      <c r="BH158" s="73">
        <v>0.06</v>
      </c>
      <c r="BI158" s="73">
        <v>0.06</v>
      </c>
      <c r="BJ158" s="73">
        <v>5.8999999999999997E-2</v>
      </c>
      <c r="BK158" s="72">
        <v>5.8999999999999997E-2</v>
      </c>
      <c r="BL158" s="73">
        <v>5.8999999999999997E-2</v>
      </c>
      <c r="BM158" s="73">
        <v>5.8999999999999997E-2</v>
      </c>
      <c r="BN158" s="73">
        <v>5.8999999999999997E-2</v>
      </c>
      <c r="BO158" s="73">
        <v>5.8999999999999997E-2</v>
      </c>
      <c r="BP158" s="73">
        <v>5.8999999999999997E-2</v>
      </c>
      <c r="BQ158" s="73">
        <v>5.8000000000000003E-2</v>
      </c>
      <c r="BR158" s="73">
        <v>5.8000000000000003E-2</v>
      </c>
      <c r="BS158" s="73">
        <v>5.8000000000000003E-2</v>
      </c>
      <c r="BT158" s="73">
        <v>5.8000000000000003E-2</v>
      </c>
      <c r="BU158" s="72">
        <v>5.8000000000000003E-2</v>
      </c>
      <c r="BV158" s="73">
        <v>5.8000000000000003E-2</v>
      </c>
      <c r="BW158" s="73">
        <v>5.8000000000000003E-2</v>
      </c>
      <c r="BX158" s="73">
        <v>5.8000000000000003E-2</v>
      </c>
      <c r="BY158" s="73">
        <v>5.8000000000000003E-2</v>
      </c>
      <c r="BZ158" s="73">
        <v>5.8000000000000003E-2</v>
      </c>
      <c r="CA158" s="73">
        <v>5.8000000000000003E-2</v>
      </c>
      <c r="CB158" s="73">
        <v>5.8999999999999997E-2</v>
      </c>
      <c r="CC158" s="73">
        <v>5.8999999999999997E-2</v>
      </c>
      <c r="CD158" s="73">
        <v>5.8999999999999997E-2</v>
      </c>
      <c r="CE158" s="72">
        <v>5.8999999999999997E-2</v>
      </c>
      <c r="CF158" s="73">
        <v>5.8999999999999997E-2</v>
      </c>
      <c r="CG158" s="73">
        <v>5.8999999999999997E-2</v>
      </c>
      <c r="CH158" s="73">
        <v>5.8999999999999997E-2</v>
      </c>
      <c r="CI158" s="73">
        <v>0.06</v>
      </c>
      <c r="CJ158" s="73">
        <v>0.06</v>
      </c>
      <c r="CK158" s="73">
        <v>0.06</v>
      </c>
      <c r="CL158" s="73">
        <v>0.06</v>
      </c>
      <c r="CM158" s="73">
        <v>0.06</v>
      </c>
      <c r="CN158" s="73">
        <v>6.0999999999999999E-2</v>
      </c>
      <c r="CO158" s="72">
        <v>6.0999999999999999E-2</v>
      </c>
      <c r="CP158" s="73">
        <v>6.0999999999999999E-2</v>
      </c>
      <c r="CQ158" s="73">
        <v>6.2E-2</v>
      </c>
      <c r="CR158" s="73">
        <v>6.2E-2</v>
      </c>
      <c r="CS158" s="73">
        <v>6.2E-2</v>
      </c>
      <c r="CT158" s="73">
        <v>6.3E-2</v>
      </c>
      <c r="CU158" s="73">
        <v>6.3E-2</v>
      </c>
      <c r="CV158" s="73">
        <v>6.3E-2</v>
      </c>
      <c r="CW158" s="73">
        <v>6.4000000000000001E-2</v>
      </c>
      <c r="CX158" s="73">
        <v>6.4000000000000001E-2</v>
      </c>
      <c r="CY158" s="72">
        <v>6.5000000000000002E-2</v>
      </c>
      <c r="CZ158" s="73">
        <v>6.5000000000000002E-2</v>
      </c>
      <c r="DA158" s="73">
        <v>6.5000000000000002E-2</v>
      </c>
      <c r="DB158" s="73">
        <v>6.6000000000000003E-2</v>
      </c>
      <c r="DC158" s="73">
        <v>6.6000000000000003E-2</v>
      </c>
      <c r="DD158" s="73">
        <v>6.7000000000000004E-2</v>
      </c>
      <c r="DE158" s="73">
        <v>6.7000000000000004E-2</v>
      </c>
      <c r="DF158" s="73">
        <v>6.8000000000000005E-2</v>
      </c>
      <c r="DG158" s="73">
        <v>6.8000000000000005E-2</v>
      </c>
      <c r="DH158" s="73">
        <v>6.9000000000000006E-2</v>
      </c>
      <c r="DI158" s="72">
        <v>7.0000000000000007E-2</v>
      </c>
      <c r="DJ158" s="73">
        <v>7.0000000000000007E-2</v>
      </c>
      <c r="DK158" s="73">
        <v>7.0999999999999994E-2</v>
      </c>
      <c r="DL158" s="73">
        <v>7.0999999999999994E-2</v>
      </c>
      <c r="DM158" s="73">
        <v>7.1999999999999995E-2</v>
      </c>
      <c r="DN158" s="73">
        <v>7.2999999999999995E-2</v>
      </c>
      <c r="DO158" s="73">
        <v>7.2999999999999995E-2</v>
      </c>
      <c r="DP158" s="73">
        <v>7.3999999999999996E-2</v>
      </c>
      <c r="DQ158" s="73">
        <v>7.4999999999999997E-2</v>
      </c>
      <c r="DR158" s="73">
        <v>7.4999999999999997E-2</v>
      </c>
      <c r="DS158" s="72">
        <v>7.5999999999999998E-2</v>
      </c>
    </row>
    <row r="159" spans="2:123" x14ac:dyDescent="0.2">
      <c r="B159" s="3" t="s">
        <v>177</v>
      </c>
      <c r="C159" s="72">
        <v>0.109</v>
      </c>
      <c r="D159" s="73">
        <v>0.104</v>
      </c>
      <c r="E159" s="73">
        <v>0.1</v>
      </c>
      <c r="F159" s="73">
        <v>9.6000000000000002E-2</v>
      </c>
      <c r="G159" s="73">
        <v>9.2999999999999999E-2</v>
      </c>
      <c r="H159" s="73">
        <v>9.0999999999999998E-2</v>
      </c>
      <c r="I159" s="73">
        <v>8.7999999999999995E-2</v>
      </c>
      <c r="J159" s="73">
        <v>8.5999999999999993E-2</v>
      </c>
      <c r="K159" s="73">
        <v>8.4000000000000005E-2</v>
      </c>
      <c r="L159" s="73">
        <v>8.2000000000000003E-2</v>
      </c>
      <c r="M159" s="72">
        <v>0.08</v>
      </c>
      <c r="N159" s="73">
        <v>7.9000000000000001E-2</v>
      </c>
      <c r="O159" s="73">
        <v>7.6999999999999999E-2</v>
      </c>
      <c r="P159" s="73">
        <v>7.5999999999999998E-2</v>
      </c>
      <c r="Q159" s="73">
        <v>7.4999999999999997E-2</v>
      </c>
      <c r="R159" s="73">
        <v>7.3999999999999996E-2</v>
      </c>
      <c r="S159" s="73">
        <v>7.1999999999999995E-2</v>
      </c>
      <c r="T159" s="73">
        <v>7.0999999999999994E-2</v>
      </c>
      <c r="U159" s="73">
        <v>7.0000000000000007E-2</v>
      </c>
      <c r="V159" s="73">
        <v>6.9000000000000006E-2</v>
      </c>
      <c r="W159" s="72">
        <v>6.8000000000000005E-2</v>
      </c>
      <c r="X159" s="73">
        <v>6.8000000000000005E-2</v>
      </c>
      <c r="Y159" s="73">
        <v>6.7000000000000004E-2</v>
      </c>
      <c r="Z159" s="73">
        <v>6.6000000000000003E-2</v>
      </c>
      <c r="AA159" s="73">
        <v>6.5000000000000002E-2</v>
      </c>
      <c r="AB159" s="73">
        <v>6.5000000000000002E-2</v>
      </c>
      <c r="AC159" s="73">
        <v>6.4000000000000001E-2</v>
      </c>
      <c r="AD159" s="73">
        <v>6.3E-2</v>
      </c>
      <c r="AE159" s="73">
        <v>6.3E-2</v>
      </c>
      <c r="AF159" s="73">
        <v>6.2E-2</v>
      </c>
      <c r="AG159" s="72">
        <v>6.2E-2</v>
      </c>
      <c r="AH159" s="73">
        <v>6.0999999999999999E-2</v>
      </c>
      <c r="AI159" s="73">
        <v>0.06</v>
      </c>
      <c r="AJ159" s="73">
        <v>0.06</v>
      </c>
      <c r="AK159" s="73">
        <v>0.06</v>
      </c>
      <c r="AL159" s="73">
        <v>5.8999999999999997E-2</v>
      </c>
      <c r="AM159" s="73">
        <v>5.8999999999999997E-2</v>
      </c>
      <c r="AN159" s="73">
        <v>5.8000000000000003E-2</v>
      </c>
      <c r="AO159" s="73">
        <v>5.8000000000000003E-2</v>
      </c>
      <c r="AP159" s="73">
        <v>5.8000000000000003E-2</v>
      </c>
      <c r="AQ159" s="72">
        <v>5.7000000000000002E-2</v>
      </c>
      <c r="AR159" s="73">
        <v>5.7000000000000002E-2</v>
      </c>
      <c r="AS159" s="73">
        <v>5.7000000000000002E-2</v>
      </c>
      <c r="AT159" s="73">
        <v>5.6000000000000001E-2</v>
      </c>
      <c r="AU159" s="73">
        <v>5.6000000000000001E-2</v>
      </c>
      <c r="AV159" s="73">
        <v>5.6000000000000001E-2</v>
      </c>
      <c r="AW159" s="73">
        <v>5.5E-2</v>
      </c>
      <c r="AX159" s="73">
        <v>5.5E-2</v>
      </c>
      <c r="AY159" s="73">
        <v>5.5E-2</v>
      </c>
      <c r="AZ159" s="73">
        <v>5.5E-2</v>
      </c>
      <c r="BA159" s="72">
        <v>5.5E-2</v>
      </c>
      <c r="BB159" s="73">
        <v>5.3999999999999999E-2</v>
      </c>
      <c r="BC159" s="73">
        <v>5.3999999999999999E-2</v>
      </c>
      <c r="BD159" s="73">
        <v>5.3999999999999999E-2</v>
      </c>
      <c r="BE159" s="73">
        <v>5.3999999999999999E-2</v>
      </c>
      <c r="BF159" s="73">
        <v>5.3999999999999999E-2</v>
      </c>
      <c r="BG159" s="73">
        <v>5.3999999999999999E-2</v>
      </c>
      <c r="BH159" s="73">
        <v>5.3999999999999999E-2</v>
      </c>
      <c r="BI159" s="73">
        <v>5.3999999999999999E-2</v>
      </c>
      <c r="BJ159" s="73">
        <v>5.3999999999999999E-2</v>
      </c>
      <c r="BK159" s="72">
        <v>5.2999999999999999E-2</v>
      </c>
      <c r="BL159" s="73">
        <v>5.2999999999999999E-2</v>
      </c>
      <c r="BM159" s="73">
        <v>5.2999999999999999E-2</v>
      </c>
      <c r="BN159" s="73">
        <v>5.2999999999999999E-2</v>
      </c>
      <c r="BO159" s="73">
        <v>5.2999999999999999E-2</v>
      </c>
      <c r="BP159" s="73">
        <v>5.2999999999999999E-2</v>
      </c>
      <c r="BQ159" s="73">
        <v>5.2999999999999999E-2</v>
      </c>
      <c r="BR159" s="73">
        <v>5.2999999999999999E-2</v>
      </c>
      <c r="BS159" s="73">
        <v>5.3999999999999999E-2</v>
      </c>
      <c r="BT159" s="73">
        <v>5.3999999999999999E-2</v>
      </c>
      <c r="BU159" s="72">
        <v>5.3999999999999999E-2</v>
      </c>
      <c r="BV159" s="73">
        <v>5.3999999999999999E-2</v>
      </c>
      <c r="BW159" s="73">
        <v>5.3999999999999999E-2</v>
      </c>
      <c r="BX159" s="73">
        <v>5.3999999999999999E-2</v>
      </c>
      <c r="BY159" s="73">
        <v>5.3999999999999999E-2</v>
      </c>
      <c r="BZ159" s="73">
        <v>5.3999999999999999E-2</v>
      </c>
      <c r="CA159" s="73">
        <v>5.3999999999999999E-2</v>
      </c>
      <c r="CB159" s="73">
        <v>5.3999999999999999E-2</v>
      </c>
      <c r="CC159" s="73">
        <v>5.5E-2</v>
      </c>
      <c r="CD159" s="73">
        <v>5.5E-2</v>
      </c>
      <c r="CE159" s="72">
        <v>5.5E-2</v>
      </c>
      <c r="CF159" s="73">
        <v>5.5E-2</v>
      </c>
      <c r="CG159" s="73">
        <v>5.5E-2</v>
      </c>
      <c r="CH159" s="73">
        <v>5.6000000000000001E-2</v>
      </c>
      <c r="CI159" s="73">
        <v>5.6000000000000001E-2</v>
      </c>
      <c r="CJ159" s="73">
        <v>5.6000000000000001E-2</v>
      </c>
      <c r="CK159" s="73">
        <v>5.6000000000000001E-2</v>
      </c>
      <c r="CL159" s="73">
        <v>5.7000000000000002E-2</v>
      </c>
      <c r="CM159" s="73">
        <v>5.7000000000000002E-2</v>
      </c>
      <c r="CN159" s="73">
        <v>5.7000000000000002E-2</v>
      </c>
      <c r="CO159" s="72">
        <v>5.7000000000000002E-2</v>
      </c>
      <c r="CP159" s="73">
        <v>5.8000000000000003E-2</v>
      </c>
      <c r="CQ159" s="73">
        <v>5.8000000000000003E-2</v>
      </c>
      <c r="CR159" s="73">
        <v>5.8000000000000003E-2</v>
      </c>
      <c r="CS159" s="73">
        <v>5.8999999999999997E-2</v>
      </c>
      <c r="CT159" s="73">
        <v>5.8999999999999997E-2</v>
      </c>
      <c r="CU159" s="73">
        <v>5.8999999999999997E-2</v>
      </c>
      <c r="CV159" s="73">
        <v>0.06</v>
      </c>
      <c r="CW159" s="73">
        <v>0.06</v>
      </c>
      <c r="CX159" s="73">
        <v>6.0999999999999999E-2</v>
      </c>
      <c r="CY159" s="72">
        <v>6.0999999999999999E-2</v>
      </c>
      <c r="CZ159" s="73">
        <v>6.0999999999999999E-2</v>
      </c>
      <c r="DA159" s="73">
        <v>6.2E-2</v>
      </c>
      <c r="DB159" s="73">
        <v>6.2E-2</v>
      </c>
      <c r="DC159" s="73">
        <v>6.3E-2</v>
      </c>
      <c r="DD159" s="73">
        <v>6.3E-2</v>
      </c>
      <c r="DE159" s="73">
        <v>6.4000000000000001E-2</v>
      </c>
      <c r="DF159" s="73">
        <v>6.4000000000000001E-2</v>
      </c>
      <c r="DG159" s="73">
        <v>6.5000000000000002E-2</v>
      </c>
      <c r="DH159" s="73">
        <v>6.5000000000000002E-2</v>
      </c>
      <c r="DI159" s="72">
        <v>6.6000000000000003E-2</v>
      </c>
      <c r="DJ159" s="73">
        <v>6.6000000000000003E-2</v>
      </c>
      <c r="DK159" s="73">
        <v>6.7000000000000004E-2</v>
      </c>
      <c r="DL159" s="73">
        <v>6.7000000000000004E-2</v>
      </c>
      <c r="DM159" s="73">
        <v>6.8000000000000005E-2</v>
      </c>
      <c r="DN159" s="73">
        <v>6.8000000000000005E-2</v>
      </c>
      <c r="DO159" s="73">
        <v>6.9000000000000006E-2</v>
      </c>
      <c r="DP159" s="73">
        <v>7.0000000000000007E-2</v>
      </c>
      <c r="DQ159" s="73">
        <v>7.0000000000000007E-2</v>
      </c>
      <c r="DR159" s="73">
        <v>7.0999999999999994E-2</v>
      </c>
      <c r="DS159" s="72">
        <v>7.0999999999999994E-2</v>
      </c>
    </row>
    <row r="160" spans="2:123" x14ac:dyDescent="0.2">
      <c r="B160" s="5" t="s">
        <v>178</v>
      </c>
      <c r="C160" s="199">
        <v>10.872999999999999</v>
      </c>
      <c r="D160" s="200">
        <v>10.939</v>
      </c>
      <c r="E160" s="200">
        <v>11.005000000000001</v>
      </c>
      <c r="F160" s="200">
        <v>11.071</v>
      </c>
      <c r="G160" s="200">
        <v>11.137</v>
      </c>
      <c r="H160" s="200">
        <v>11.202999999999999</v>
      </c>
      <c r="I160" s="200">
        <v>11.269</v>
      </c>
      <c r="J160" s="200">
        <v>11.335000000000001</v>
      </c>
      <c r="K160" s="200">
        <v>11.401</v>
      </c>
      <c r="L160" s="200">
        <v>11.467000000000001</v>
      </c>
      <c r="M160" s="199">
        <v>11.532999999999999</v>
      </c>
      <c r="N160" s="200">
        <v>11.605</v>
      </c>
      <c r="O160" s="200">
        <v>11.676</v>
      </c>
      <c r="P160" s="200">
        <v>11.747999999999999</v>
      </c>
      <c r="Q160" s="200">
        <v>11.819000000000001</v>
      </c>
      <c r="R160" s="200">
        <v>11.891</v>
      </c>
      <c r="S160" s="200">
        <v>11.962</v>
      </c>
      <c r="T160" s="200">
        <v>12.034000000000001</v>
      </c>
      <c r="U160" s="200">
        <v>12.105</v>
      </c>
      <c r="V160" s="200">
        <v>12.177</v>
      </c>
      <c r="W160" s="199">
        <v>12.247999999999999</v>
      </c>
      <c r="X160" s="200">
        <v>12.324999999999999</v>
      </c>
      <c r="Y160" s="200">
        <v>12.401999999999999</v>
      </c>
      <c r="Z160" s="200">
        <v>12.478999999999999</v>
      </c>
      <c r="AA160" s="200">
        <v>12.555999999999999</v>
      </c>
      <c r="AB160" s="200">
        <v>12.632999999999999</v>
      </c>
      <c r="AC160" s="200">
        <v>12.71</v>
      </c>
      <c r="AD160" s="200">
        <v>12.787000000000001</v>
      </c>
      <c r="AE160" s="200">
        <v>12.864000000000001</v>
      </c>
      <c r="AF160" s="200">
        <v>12.941000000000001</v>
      </c>
      <c r="AG160" s="199">
        <v>13.018000000000001</v>
      </c>
      <c r="AH160" s="200">
        <v>13.101000000000001</v>
      </c>
      <c r="AI160" s="200">
        <v>13.183</v>
      </c>
      <c r="AJ160" s="200">
        <v>13.266</v>
      </c>
      <c r="AK160" s="200">
        <v>13.349</v>
      </c>
      <c r="AL160" s="200">
        <v>13.430999999999999</v>
      </c>
      <c r="AM160" s="200">
        <v>13.513999999999999</v>
      </c>
      <c r="AN160" s="200">
        <v>13.596</v>
      </c>
      <c r="AO160" s="200">
        <v>13.679</v>
      </c>
      <c r="AP160" s="200">
        <v>13.760999999999999</v>
      </c>
      <c r="AQ160" s="199">
        <v>13.843999999999999</v>
      </c>
      <c r="AR160" s="200">
        <v>13.932</v>
      </c>
      <c r="AS160" s="200">
        <v>14.02</v>
      </c>
      <c r="AT160" s="200">
        <v>14.108000000000001</v>
      </c>
      <c r="AU160" s="200">
        <v>14.196</v>
      </c>
      <c r="AV160" s="200">
        <v>14.284000000000001</v>
      </c>
      <c r="AW160" s="200">
        <v>14.372</v>
      </c>
      <c r="AX160" s="200">
        <v>14.46</v>
      </c>
      <c r="AY160" s="200">
        <v>14.548</v>
      </c>
      <c r="AZ160" s="200">
        <v>14.635999999999999</v>
      </c>
      <c r="BA160" s="199">
        <v>14.724</v>
      </c>
      <c r="BB160" s="200">
        <v>14.817</v>
      </c>
      <c r="BC160" s="200">
        <v>14.911</v>
      </c>
      <c r="BD160" s="200">
        <v>15.004</v>
      </c>
      <c r="BE160" s="200">
        <v>15.098000000000001</v>
      </c>
      <c r="BF160" s="200">
        <v>15.191000000000001</v>
      </c>
      <c r="BG160" s="200">
        <v>15.285</v>
      </c>
      <c r="BH160" s="200">
        <v>15.378</v>
      </c>
      <c r="BI160" s="200">
        <v>15.472</v>
      </c>
      <c r="BJ160" s="200">
        <v>15.565</v>
      </c>
      <c r="BK160" s="199">
        <v>15.659000000000001</v>
      </c>
      <c r="BL160" s="200">
        <v>15.757999999999999</v>
      </c>
      <c r="BM160" s="200">
        <v>15.856999999999999</v>
      </c>
      <c r="BN160" s="200">
        <v>15.956</v>
      </c>
      <c r="BO160" s="200">
        <v>16.055</v>
      </c>
      <c r="BP160" s="200">
        <v>16.154</v>
      </c>
      <c r="BQ160" s="200">
        <v>16.253</v>
      </c>
      <c r="BR160" s="200">
        <v>16.352</v>
      </c>
      <c r="BS160" s="200">
        <v>16.451000000000001</v>
      </c>
      <c r="BT160" s="200">
        <v>16.55</v>
      </c>
      <c r="BU160" s="199">
        <v>16.649000000000001</v>
      </c>
      <c r="BV160" s="200">
        <v>16.759</v>
      </c>
      <c r="BW160" s="200">
        <v>16.869</v>
      </c>
      <c r="BX160" s="200">
        <v>16.978999999999999</v>
      </c>
      <c r="BY160" s="200">
        <v>17.088999999999999</v>
      </c>
      <c r="BZ160" s="200">
        <v>17.199000000000002</v>
      </c>
      <c r="CA160" s="200">
        <v>17.309000000000001</v>
      </c>
      <c r="CB160" s="200">
        <v>17.419</v>
      </c>
      <c r="CC160" s="200">
        <v>17.529</v>
      </c>
      <c r="CD160" s="200">
        <v>17.638999999999999</v>
      </c>
      <c r="CE160" s="199">
        <v>17.748999999999999</v>
      </c>
      <c r="CF160" s="200">
        <v>17.859000000000002</v>
      </c>
      <c r="CG160" s="200">
        <v>17.969000000000001</v>
      </c>
      <c r="CH160" s="200">
        <v>18.079000000000001</v>
      </c>
      <c r="CI160" s="200">
        <v>18.189</v>
      </c>
      <c r="CJ160" s="200">
        <v>18.298999999999999</v>
      </c>
      <c r="CK160" s="200">
        <v>18.408999999999999</v>
      </c>
      <c r="CL160" s="200">
        <v>18.518999999999998</v>
      </c>
      <c r="CM160" s="200">
        <v>18.629000000000001</v>
      </c>
      <c r="CN160" s="200">
        <v>18.739000000000001</v>
      </c>
      <c r="CO160" s="199">
        <v>18.849</v>
      </c>
      <c r="CP160" s="200">
        <v>19.013999999999999</v>
      </c>
      <c r="CQ160" s="200">
        <v>19.178999999999998</v>
      </c>
      <c r="CR160" s="200">
        <v>19.344000000000001</v>
      </c>
      <c r="CS160" s="200">
        <v>19.509</v>
      </c>
      <c r="CT160" s="200">
        <v>19.675000000000001</v>
      </c>
      <c r="CU160" s="200">
        <v>19.84</v>
      </c>
      <c r="CV160" s="200">
        <v>20.004999999999999</v>
      </c>
      <c r="CW160" s="200">
        <v>20.170000000000002</v>
      </c>
      <c r="CX160" s="200">
        <v>20.335000000000001</v>
      </c>
      <c r="CY160" s="199">
        <v>20.5</v>
      </c>
      <c r="CZ160" s="200">
        <v>20.884</v>
      </c>
      <c r="DA160" s="200">
        <v>21.266999999999999</v>
      </c>
      <c r="DB160" s="200">
        <v>21.651</v>
      </c>
      <c r="DC160" s="200">
        <v>22.035</v>
      </c>
      <c r="DD160" s="200">
        <v>22.417999999999999</v>
      </c>
      <c r="DE160" s="200">
        <v>22.802</v>
      </c>
      <c r="DF160" s="200">
        <v>23.186</v>
      </c>
      <c r="DG160" s="200">
        <v>23.57</v>
      </c>
      <c r="DH160" s="200">
        <v>23.952999999999999</v>
      </c>
      <c r="DI160" s="199">
        <v>24.337</v>
      </c>
      <c r="DJ160" s="200">
        <v>24.72</v>
      </c>
      <c r="DK160" s="200">
        <v>25.103000000000002</v>
      </c>
      <c r="DL160" s="200">
        <v>25.486000000000001</v>
      </c>
      <c r="DM160" s="200">
        <v>25.869</v>
      </c>
      <c r="DN160" s="200">
        <v>26.251999999999999</v>
      </c>
      <c r="DO160" s="200">
        <v>26.635000000000002</v>
      </c>
      <c r="DP160" s="200">
        <v>27.018000000000001</v>
      </c>
      <c r="DQ160" s="200">
        <v>27.401</v>
      </c>
      <c r="DR160" s="200">
        <v>27.783999999999999</v>
      </c>
      <c r="DS160" s="199">
        <v>28.167000000000002</v>
      </c>
    </row>
    <row r="161" spans="2:123" x14ac:dyDescent="0.2">
      <c r="B161" s="3" t="s">
        <v>64</v>
      </c>
      <c r="C161" s="72">
        <v>0.60199999999999998</v>
      </c>
      <c r="D161" s="73">
        <v>0.56899999999999995</v>
      </c>
      <c r="E161" s="73">
        <v>0.54100000000000004</v>
      </c>
      <c r="F161" s="73">
        <v>0.51700000000000002</v>
      </c>
      <c r="G161" s="73">
        <v>0.496</v>
      </c>
      <c r="H161" s="73">
        <v>0.47699999999999998</v>
      </c>
      <c r="I161" s="73">
        <v>0.46100000000000002</v>
      </c>
      <c r="J161" s="73">
        <v>0.44600000000000001</v>
      </c>
      <c r="K161" s="73">
        <v>0.432</v>
      </c>
      <c r="L161" s="73">
        <v>0.42</v>
      </c>
      <c r="M161" s="72">
        <v>0.40899999999999997</v>
      </c>
      <c r="N161" s="73">
        <v>0.39900000000000002</v>
      </c>
      <c r="O161" s="73">
        <v>0.38900000000000001</v>
      </c>
      <c r="P161" s="73">
        <v>0.38100000000000001</v>
      </c>
      <c r="Q161" s="73">
        <v>0.372</v>
      </c>
      <c r="R161" s="73">
        <v>0.36499999999999999</v>
      </c>
      <c r="S161" s="73">
        <v>0.35799999999999998</v>
      </c>
      <c r="T161" s="73">
        <v>0.35099999999999998</v>
      </c>
      <c r="U161" s="73">
        <v>0.34499999999999997</v>
      </c>
      <c r="V161" s="73">
        <v>0.33900000000000002</v>
      </c>
      <c r="W161" s="72">
        <v>0.33300000000000002</v>
      </c>
      <c r="X161" s="73">
        <v>0.32800000000000001</v>
      </c>
      <c r="Y161" s="73">
        <v>0.32200000000000001</v>
      </c>
      <c r="Z161" s="73">
        <v>0.318</v>
      </c>
      <c r="AA161" s="73">
        <v>0.313</v>
      </c>
      <c r="AB161" s="73">
        <v>0.309</v>
      </c>
      <c r="AC161" s="73">
        <v>0.30399999999999999</v>
      </c>
      <c r="AD161" s="73">
        <v>0.3</v>
      </c>
      <c r="AE161" s="73">
        <v>0.29699999999999999</v>
      </c>
      <c r="AF161" s="73">
        <v>0.29299999999999998</v>
      </c>
      <c r="AG161" s="72">
        <v>0.28999999999999998</v>
      </c>
      <c r="AH161" s="73">
        <v>0.28599999999999998</v>
      </c>
      <c r="AI161" s="73">
        <v>0.28299999999999997</v>
      </c>
      <c r="AJ161" s="73">
        <v>0.28000000000000003</v>
      </c>
      <c r="AK161" s="73">
        <v>0.27700000000000002</v>
      </c>
      <c r="AL161" s="73">
        <v>0.27400000000000002</v>
      </c>
      <c r="AM161" s="73">
        <v>0.27200000000000002</v>
      </c>
      <c r="AN161" s="73">
        <v>0.26900000000000002</v>
      </c>
      <c r="AO161" s="73">
        <v>0.26700000000000002</v>
      </c>
      <c r="AP161" s="73">
        <v>0.26400000000000001</v>
      </c>
      <c r="AQ161" s="72">
        <v>0.26200000000000001</v>
      </c>
      <c r="AR161" s="73">
        <v>0.26</v>
      </c>
      <c r="AS161" s="73">
        <v>0.25800000000000001</v>
      </c>
      <c r="AT161" s="73">
        <v>0.25600000000000001</v>
      </c>
      <c r="AU161" s="73">
        <v>0.254</v>
      </c>
      <c r="AV161" s="73">
        <v>0.253</v>
      </c>
      <c r="AW161" s="73">
        <v>0.251</v>
      </c>
      <c r="AX161" s="73">
        <v>0.249</v>
      </c>
      <c r="AY161" s="73">
        <v>0.248</v>
      </c>
      <c r="AZ161" s="73">
        <v>0.247</v>
      </c>
      <c r="BA161" s="72">
        <v>0.245</v>
      </c>
      <c r="BB161" s="73">
        <v>0.24399999999999999</v>
      </c>
      <c r="BC161" s="73">
        <v>0.24299999999999999</v>
      </c>
      <c r="BD161" s="73">
        <v>0.24199999999999999</v>
      </c>
      <c r="BE161" s="73">
        <v>0.24099999999999999</v>
      </c>
      <c r="BF161" s="73">
        <v>0.24</v>
      </c>
      <c r="BG161" s="73">
        <v>0.23899999999999999</v>
      </c>
      <c r="BH161" s="73">
        <v>0.23799999999999999</v>
      </c>
      <c r="BI161" s="73">
        <v>0.23799999999999999</v>
      </c>
      <c r="BJ161" s="73">
        <v>0.23699999999999999</v>
      </c>
      <c r="BK161" s="72">
        <v>0.23599999999999999</v>
      </c>
      <c r="BL161" s="73">
        <v>0.23599999999999999</v>
      </c>
      <c r="BM161" s="73">
        <v>0.23499999999999999</v>
      </c>
      <c r="BN161" s="73">
        <v>0.23499999999999999</v>
      </c>
      <c r="BO161" s="73">
        <v>0.23499999999999999</v>
      </c>
      <c r="BP161" s="73">
        <v>0.23400000000000001</v>
      </c>
      <c r="BQ161" s="73">
        <v>0.23400000000000001</v>
      </c>
      <c r="BR161" s="73">
        <v>0.23400000000000001</v>
      </c>
      <c r="BS161" s="73">
        <v>0.23400000000000001</v>
      </c>
      <c r="BT161" s="73">
        <v>0.23400000000000001</v>
      </c>
      <c r="BU161" s="72">
        <v>0.23400000000000001</v>
      </c>
      <c r="BV161" s="73">
        <v>0.23400000000000001</v>
      </c>
      <c r="BW161" s="73">
        <v>0.23499999999999999</v>
      </c>
      <c r="BX161" s="73">
        <v>0.23499999999999999</v>
      </c>
      <c r="BY161" s="73">
        <v>0.23499999999999999</v>
      </c>
      <c r="BZ161" s="73">
        <v>0.23499999999999999</v>
      </c>
      <c r="CA161" s="73">
        <v>0.23599999999999999</v>
      </c>
      <c r="CB161" s="73">
        <v>0.23599999999999999</v>
      </c>
      <c r="CC161" s="73">
        <v>0.23699999999999999</v>
      </c>
      <c r="CD161" s="73">
        <v>0.23799999999999999</v>
      </c>
      <c r="CE161" s="72">
        <v>0.23799999999999999</v>
      </c>
      <c r="CF161" s="73">
        <v>0.23899999999999999</v>
      </c>
      <c r="CG161" s="73">
        <v>0.24</v>
      </c>
      <c r="CH161" s="73">
        <v>0.24099999999999999</v>
      </c>
      <c r="CI161" s="73">
        <v>0.24099999999999999</v>
      </c>
      <c r="CJ161" s="73">
        <v>0.24199999999999999</v>
      </c>
      <c r="CK161" s="73">
        <v>0.24299999999999999</v>
      </c>
      <c r="CL161" s="73">
        <v>0.24399999999999999</v>
      </c>
      <c r="CM161" s="73">
        <v>0.246</v>
      </c>
      <c r="CN161" s="73">
        <v>0.247</v>
      </c>
      <c r="CO161" s="72">
        <v>0.248</v>
      </c>
      <c r="CP161" s="73"/>
      <c r="CQ161" s="73"/>
      <c r="CR161" s="73"/>
      <c r="CS161" s="73"/>
      <c r="CT161" s="73"/>
      <c r="CU161" s="73"/>
      <c r="CV161" s="73"/>
      <c r="CW161" s="73"/>
      <c r="CX161" s="73"/>
      <c r="CY161" s="72"/>
      <c r="CZ161" s="73"/>
      <c r="DA161" s="73"/>
      <c r="DB161" s="73"/>
      <c r="DC161" s="73"/>
      <c r="DD161" s="73"/>
      <c r="DE161" s="73"/>
      <c r="DF161" s="73"/>
      <c r="DG161" s="73"/>
      <c r="DH161" s="73"/>
      <c r="DI161" s="72"/>
      <c r="DJ161" s="73"/>
      <c r="DK161" s="73"/>
      <c r="DL161" s="73"/>
      <c r="DM161" s="73"/>
      <c r="DN161" s="73"/>
      <c r="DO161" s="73"/>
      <c r="DP161" s="73"/>
      <c r="DQ161" s="73"/>
      <c r="DR161" s="73"/>
      <c r="DS161" s="72"/>
    </row>
    <row r="162" spans="2:123" x14ac:dyDescent="0.2">
      <c r="B162" s="1" t="s">
        <v>179</v>
      </c>
    </row>
    <row r="163" spans="2:123" x14ac:dyDescent="0.2">
      <c r="B163" s="1"/>
    </row>
    <row r="164" spans="2:123" ht="17.25" customHeight="1" x14ac:dyDescent="0.2">
      <c r="B164" s="178" t="s">
        <v>180</v>
      </c>
      <c r="C164" s="201">
        <v>2024</v>
      </c>
      <c r="D164" s="201">
        <v>2025</v>
      </c>
      <c r="E164" s="201">
        <v>2026</v>
      </c>
      <c r="F164" s="201">
        <v>2027</v>
      </c>
      <c r="G164" s="201">
        <v>2028</v>
      </c>
      <c r="H164" s="201">
        <v>2029</v>
      </c>
      <c r="I164" s="201">
        <v>2030</v>
      </c>
      <c r="J164" s="201">
        <v>2031</v>
      </c>
      <c r="K164" s="201">
        <v>2032</v>
      </c>
      <c r="L164" s="201">
        <v>2033</v>
      </c>
      <c r="M164" s="201">
        <v>2034</v>
      </c>
      <c r="N164" s="201">
        <v>2035</v>
      </c>
      <c r="O164" s="201">
        <v>2036</v>
      </c>
      <c r="P164" s="201">
        <v>2037</v>
      </c>
      <c r="Q164" s="201">
        <v>2038</v>
      </c>
      <c r="R164" s="201">
        <v>2039</v>
      </c>
      <c r="S164" s="201">
        <v>2040</v>
      </c>
      <c r="T164" s="201">
        <v>2041</v>
      </c>
      <c r="U164" s="201">
        <v>2042</v>
      </c>
      <c r="V164" s="201">
        <v>2043</v>
      </c>
      <c r="W164" s="201">
        <v>2044</v>
      </c>
      <c r="X164" s="201">
        <v>2045</v>
      </c>
      <c r="Y164" s="201">
        <v>2046</v>
      </c>
      <c r="Z164" s="201">
        <v>2047</v>
      </c>
      <c r="AA164" s="201">
        <v>2048</v>
      </c>
      <c r="AB164" s="201">
        <v>2049</v>
      </c>
      <c r="AC164" s="201">
        <v>2050</v>
      </c>
      <c r="AD164" s="201">
        <v>2051</v>
      </c>
      <c r="AE164" s="201">
        <v>2052</v>
      </c>
      <c r="AF164" s="201">
        <v>2053</v>
      </c>
      <c r="AG164" s="201">
        <v>2054</v>
      </c>
      <c r="AH164" s="201">
        <v>2055</v>
      </c>
      <c r="AI164" s="201">
        <v>2056</v>
      </c>
      <c r="AJ164" s="201">
        <v>2057</v>
      </c>
      <c r="AK164" s="201">
        <v>2058</v>
      </c>
      <c r="AL164" s="201">
        <v>2059</v>
      </c>
      <c r="AM164" s="201">
        <v>2060</v>
      </c>
      <c r="AN164" s="201">
        <v>2061</v>
      </c>
      <c r="AO164" s="201">
        <v>2062</v>
      </c>
      <c r="AP164" s="201">
        <v>2063</v>
      </c>
      <c r="AQ164" s="201">
        <v>2064</v>
      </c>
      <c r="AR164" s="201">
        <v>2065</v>
      </c>
      <c r="AS164" s="201">
        <v>2066</v>
      </c>
      <c r="AT164" s="201">
        <v>2067</v>
      </c>
      <c r="AU164" s="201">
        <v>2068</v>
      </c>
      <c r="AV164" s="201">
        <v>2069</v>
      </c>
      <c r="AW164" s="201">
        <v>2070</v>
      </c>
      <c r="AX164" s="201">
        <v>2071</v>
      </c>
      <c r="AY164" s="201">
        <v>2072</v>
      </c>
      <c r="AZ164" s="201">
        <v>2073</v>
      </c>
      <c r="BA164" s="201">
        <v>2074</v>
      </c>
      <c r="BB164" s="201">
        <v>2075</v>
      </c>
    </row>
    <row r="165" spans="2:123" x14ac:dyDescent="0.2">
      <c r="B165" s="64" t="s">
        <v>123</v>
      </c>
      <c r="C165" s="202">
        <v>0.54527000000000003</v>
      </c>
      <c r="D165" s="202">
        <v>0.54268500000000008</v>
      </c>
      <c r="E165" s="202">
        <v>0.53663500000000008</v>
      </c>
      <c r="F165" s="202">
        <v>0.53080499999999997</v>
      </c>
      <c r="G165" s="202">
        <v>0.52508500000000002</v>
      </c>
      <c r="H165" s="202">
        <v>0.51958500000000007</v>
      </c>
      <c r="I165" s="202">
        <v>0.5142500000000001</v>
      </c>
      <c r="J165" s="202">
        <v>0.50600000000000012</v>
      </c>
      <c r="K165" s="202">
        <v>0.49532999999999999</v>
      </c>
      <c r="L165" s="202">
        <v>0.48224000000000006</v>
      </c>
      <c r="M165" s="202">
        <v>0.46744500000000005</v>
      </c>
      <c r="N165" s="202">
        <v>0.44824999999999998</v>
      </c>
      <c r="O165" s="202">
        <v>0.43296000000000007</v>
      </c>
      <c r="P165" s="202">
        <v>0.41761500000000001</v>
      </c>
      <c r="Q165" s="202">
        <v>0.40232500000000004</v>
      </c>
      <c r="R165" s="202">
        <v>0.38698000000000005</v>
      </c>
      <c r="S165" s="202">
        <v>0.37169000000000002</v>
      </c>
      <c r="T165" s="202">
        <v>0.35634499999999997</v>
      </c>
      <c r="U165" s="202">
        <v>0.341055</v>
      </c>
      <c r="V165" s="202">
        <v>0.32571000000000006</v>
      </c>
      <c r="W165" s="202">
        <v>0.31042000000000003</v>
      </c>
      <c r="X165" s="202">
        <v>0.29507500000000003</v>
      </c>
      <c r="Y165" s="202">
        <v>0.27978500000000001</v>
      </c>
      <c r="Z165" s="202">
        <v>0.26444000000000001</v>
      </c>
      <c r="AA165" s="202">
        <v>0.24915000000000001</v>
      </c>
      <c r="AB165" s="202">
        <v>0.23380500000000004</v>
      </c>
      <c r="AC165" s="202">
        <v>0.21851500000000001</v>
      </c>
      <c r="AD165" s="202">
        <v>0.20322500000000004</v>
      </c>
      <c r="AE165" s="202">
        <v>0.18788000000000002</v>
      </c>
      <c r="AF165" s="202">
        <v>0.17258999999999999</v>
      </c>
      <c r="AG165" s="202">
        <v>0.15724500000000002</v>
      </c>
      <c r="AH165" s="202">
        <v>0.141955</v>
      </c>
      <c r="AI165" s="202">
        <v>0.12661</v>
      </c>
      <c r="AJ165" s="202">
        <v>0.11132000000000002</v>
      </c>
      <c r="AK165" s="202">
        <v>9.5975000000000005E-2</v>
      </c>
      <c r="AL165" s="202">
        <v>8.0685000000000034E-2</v>
      </c>
      <c r="AM165" s="202">
        <v>6.5340000000000009E-2</v>
      </c>
      <c r="AN165" s="202">
        <v>5.004999999999999E-2</v>
      </c>
      <c r="AO165" s="202">
        <v>3.4705000000000027E-2</v>
      </c>
      <c r="AP165" s="202">
        <v>1.9415000000000002E-2</v>
      </c>
      <c r="AQ165" s="202">
        <v>4.0699999999999799E-3</v>
      </c>
      <c r="AR165" s="202">
        <v>0</v>
      </c>
      <c r="AS165" s="202">
        <v>0</v>
      </c>
      <c r="AT165" s="202">
        <v>0</v>
      </c>
      <c r="AU165" s="202">
        <v>0</v>
      </c>
      <c r="AV165" s="202">
        <v>0</v>
      </c>
      <c r="AW165" s="202">
        <v>0</v>
      </c>
      <c r="AX165" s="202">
        <v>0</v>
      </c>
      <c r="AY165" s="202">
        <v>0</v>
      </c>
      <c r="AZ165" s="202">
        <v>0</v>
      </c>
      <c r="BA165" s="202">
        <v>0</v>
      </c>
      <c r="BB165" s="202">
        <v>0</v>
      </c>
    </row>
    <row r="166" spans="2:123" x14ac:dyDescent="0.2">
      <c r="B166" s="44" t="s">
        <v>125</v>
      </c>
      <c r="C166" s="203">
        <v>0.44612999999999997</v>
      </c>
      <c r="D166" s="203">
        <v>0.44401499999999999</v>
      </c>
      <c r="E166" s="203">
        <v>0.43906500000000004</v>
      </c>
      <c r="F166" s="203">
        <v>0.43429499999999999</v>
      </c>
      <c r="G166" s="203">
        <v>0.42961500000000002</v>
      </c>
      <c r="H166" s="203">
        <v>0.42511500000000002</v>
      </c>
      <c r="I166" s="203">
        <v>0.42075000000000001</v>
      </c>
      <c r="J166" s="203">
        <v>0.41400000000000003</v>
      </c>
      <c r="K166" s="203">
        <v>0.40526999999999996</v>
      </c>
      <c r="L166" s="203">
        <v>0.39456000000000002</v>
      </c>
      <c r="M166" s="203">
        <v>0.38245499999999999</v>
      </c>
      <c r="N166" s="203">
        <v>0.36674999999999996</v>
      </c>
      <c r="O166" s="203">
        <v>0.35424</v>
      </c>
      <c r="P166" s="203">
        <v>0.34168500000000002</v>
      </c>
      <c r="Q166" s="203">
        <v>0.32917500000000005</v>
      </c>
      <c r="R166" s="203">
        <v>0.31662000000000001</v>
      </c>
      <c r="S166" s="203">
        <v>0.30410999999999999</v>
      </c>
      <c r="T166" s="203">
        <v>0.29155499999999995</v>
      </c>
      <c r="U166" s="203">
        <v>0.27904499999999999</v>
      </c>
      <c r="V166" s="203">
        <v>0.26649000000000006</v>
      </c>
      <c r="W166" s="203">
        <v>0.25398000000000004</v>
      </c>
      <c r="X166" s="203">
        <v>0.241425</v>
      </c>
      <c r="Y166" s="203">
        <v>0.22891499999999998</v>
      </c>
      <c r="Z166" s="203">
        <v>0.21636</v>
      </c>
      <c r="AA166" s="203">
        <v>0.20384999999999998</v>
      </c>
      <c r="AB166" s="203">
        <v>0.19129500000000002</v>
      </c>
      <c r="AC166" s="203">
        <v>0.178785</v>
      </c>
      <c r="AD166" s="203">
        <v>0.16627500000000003</v>
      </c>
      <c r="AE166" s="203">
        <v>0.15372000000000002</v>
      </c>
      <c r="AF166" s="203">
        <v>0.14121</v>
      </c>
      <c r="AG166" s="203">
        <v>0.12865500000000002</v>
      </c>
      <c r="AH166" s="203">
        <v>0.116145</v>
      </c>
      <c r="AI166" s="203">
        <v>0.10358999999999999</v>
      </c>
      <c r="AJ166" s="203">
        <v>9.1080000000000008E-2</v>
      </c>
      <c r="AK166" s="203">
        <v>7.8524999999999998E-2</v>
      </c>
      <c r="AL166" s="203">
        <v>6.6015000000000032E-2</v>
      </c>
      <c r="AM166" s="203">
        <v>5.3460000000000008E-2</v>
      </c>
      <c r="AN166" s="203">
        <v>4.0949999999999986E-2</v>
      </c>
      <c r="AO166" s="203">
        <v>2.8395000000000021E-2</v>
      </c>
      <c r="AP166" s="203">
        <v>1.5885E-2</v>
      </c>
      <c r="AQ166" s="203">
        <v>3.3299999999999831E-3</v>
      </c>
      <c r="AR166" s="203">
        <v>0</v>
      </c>
      <c r="AS166" s="203">
        <v>0</v>
      </c>
      <c r="AT166" s="203">
        <v>0</v>
      </c>
      <c r="AU166" s="203">
        <v>0</v>
      </c>
      <c r="AV166" s="203">
        <v>0</v>
      </c>
      <c r="AW166" s="203">
        <v>0</v>
      </c>
      <c r="AX166" s="203">
        <v>0</v>
      </c>
      <c r="AY166" s="203">
        <v>0</v>
      </c>
      <c r="AZ166" s="203">
        <v>0</v>
      </c>
      <c r="BA166" s="203">
        <v>0</v>
      </c>
      <c r="BB166" s="203">
        <v>0</v>
      </c>
    </row>
    <row r="167" spans="2:123" x14ac:dyDescent="0.2">
      <c r="B167" s="44" t="s">
        <v>54</v>
      </c>
      <c r="C167" s="203">
        <v>8.6E-3</v>
      </c>
      <c r="D167" s="203">
        <v>1.3299999999999999E-2</v>
      </c>
      <c r="E167" s="203">
        <v>2.4299999999999999E-2</v>
      </c>
      <c r="F167" s="203">
        <v>3.49E-2</v>
      </c>
      <c r="G167" s="203">
        <v>4.53E-2</v>
      </c>
      <c r="H167" s="203">
        <v>5.5300000000000002E-2</v>
      </c>
      <c r="I167" s="203">
        <v>6.5000000000000002E-2</v>
      </c>
      <c r="J167" s="203">
        <v>0.08</v>
      </c>
      <c r="K167" s="203">
        <v>9.9400000000000002E-2</v>
      </c>
      <c r="L167" s="203">
        <v>0.1232</v>
      </c>
      <c r="M167" s="203">
        <v>0.15010000000000001</v>
      </c>
      <c r="N167" s="203">
        <v>0.185</v>
      </c>
      <c r="O167" s="203">
        <v>0.21279999999999999</v>
      </c>
      <c r="P167" s="203">
        <v>0.2407</v>
      </c>
      <c r="Q167" s="203">
        <v>0.26850000000000002</v>
      </c>
      <c r="R167" s="203">
        <v>0.2964</v>
      </c>
      <c r="S167" s="203">
        <v>0.32419999999999999</v>
      </c>
      <c r="T167" s="203">
        <v>0.35210000000000002</v>
      </c>
      <c r="U167" s="203">
        <v>0.37990000000000002</v>
      </c>
      <c r="V167" s="203">
        <v>0.4078</v>
      </c>
      <c r="W167" s="203">
        <v>0.43559999999999999</v>
      </c>
      <c r="X167" s="203">
        <v>0.46350000000000002</v>
      </c>
      <c r="Y167" s="203">
        <v>0.49130000000000001</v>
      </c>
      <c r="Z167" s="203">
        <v>0.51919999999999999</v>
      </c>
      <c r="AA167" s="203">
        <v>0.54700000000000004</v>
      </c>
      <c r="AB167" s="203">
        <v>0.57489999999999997</v>
      </c>
      <c r="AC167" s="203">
        <v>0.60270000000000001</v>
      </c>
      <c r="AD167" s="203">
        <v>0.63049999999999995</v>
      </c>
      <c r="AE167" s="203">
        <v>0.65839999999999999</v>
      </c>
      <c r="AF167" s="203">
        <v>0.68620000000000003</v>
      </c>
      <c r="AG167" s="203">
        <v>0.71409999999999996</v>
      </c>
      <c r="AH167" s="203">
        <v>0.7419</v>
      </c>
      <c r="AI167" s="203">
        <v>0.76980000000000004</v>
      </c>
      <c r="AJ167" s="203">
        <v>0.79759999999999998</v>
      </c>
      <c r="AK167" s="203">
        <v>0.82550000000000001</v>
      </c>
      <c r="AL167" s="203">
        <v>0.85329999999999995</v>
      </c>
      <c r="AM167" s="203">
        <v>0.88119999999999998</v>
      </c>
      <c r="AN167" s="203">
        <v>0.90900000000000003</v>
      </c>
      <c r="AO167" s="203">
        <v>0.93689999999999996</v>
      </c>
      <c r="AP167" s="203">
        <v>0.9647</v>
      </c>
      <c r="AQ167" s="203">
        <v>0.99260000000000004</v>
      </c>
      <c r="AR167" s="203">
        <v>1</v>
      </c>
      <c r="AS167" s="203">
        <v>1</v>
      </c>
      <c r="AT167" s="203">
        <v>1</v>
      </c>
      <c r="AU167" s="203">
        <v>1</v>
      </c>
      <c r="AV167" s="203">
        <v>1</v>
      </c>
      <c r="AW167" s="203">
        <v>1</v>
      </c>
      <c r="AX167" s="203">
        <v>1</v>
      </c>
      <c r="AY167" s="203">
        <v>1</v>
      </c>
      <c r="AZ167" s="203">
        <v>1</v>
      </c>
      <c r="BA167" s="203">
        <v>1</v>
      </c>
      <c r="BB167" s="203">
        <v>1</v>
      </c>
    </row>
    <row r="168" spans="2:123" x14ac:dyDescent="0.2">
      <c r="B168" s="1" t="s">
        <v>181</v>
      </c>
      <c r="C168" s="340">
        <f>SUM(C165:C167)</f>
        <v>1</v>
      </c>
      <c r="D168" s="340">
        <f t="shared" ref="D168:BB168" si="20">SUM(D165:D167)</f>
        <v>1.0000000000000002</v>
      </c>
      <c r="E168" s="340">
        <f t="shared" si="20"/>
        <v>1.0000000000000002</v>
      </c>
      <c r="F168" s="340">
        <f t="shared" si="20"/>
        <v>1</v>
      </c>
      <c r="G168" s="340">
        <f t="shared" si="20"/>
        <v>1</v>
      </c>
      <c r="H168" s="340">
        <f t="shared" si="20"/>
        <v>1</v>
      </c>
      <c r="I168" s="340">
        <f t="shared" si="20"/>
        <v>1</v>
      </c>
      <c r="J168" s="340">
        <f t="shared" si="20"/>
        <v>1.0000000000000002</v>
      </c>
      <c r="K168" s="340">
        <f t="shared" si="20"/>
        <v>1</v>
      </c>
      <c r="L168" s="340">
        <f t="shared" si="20"/>
        <v>1</v>
      </c>
      <c r="M168" s="340">
        <f t="shared" si="20"/>
        <v>1</v>
      </c>
      <c r="N168" s="340">
        <f t="shared" si="20"/>
        <v>1</v>
      </c>
      <c r="O168" s="340">
        <f t="shared" si="20"/>
        <v>1</v>
      </c>
      <c r="P168" s="340">
        <f t="shared" si="20"/>
        <v>1</v>
      </c>
      <c r="Q168" s="340">
        <f t="shared" si="20"/>
        <v>1</v>
      </c>
      <c r="R168" s="340">
        <f t="shared" si="20"/>
        <v>1</v>
      </c>
      <c r="S168" s="340">
        <f t="shared" si="20"/>
        <v>1</v>
      </c>
      <c r="T168" s="340">
        <f t="shared" si="20"/>
        <v>1</v>
      </c>
      <c r="U168" s="340">
        <f t="shared" si="20"/>
        <v>1</v>
      </c>
      <c r="V168" s="340">
        <f t="shared" si="20"/>
        <v>1</v>
      </c>
      <c r="W168" s="340">
        <f t="shared" si="20"/>
        <v>1</v>
      </c>
      <c r="X168" s="340">
        <f t="shared" si="20"/>
        <v>1</v>
      </c>
      <c r="Y168" s="340">
        <f t="shared" si="20"/>
        <v>1</v>
      </c>
      <c r="Z168" s="340">
        <f t="shared" si="20"/>
        <v>1</v>
      </c>
      <c r="AA168" s="340">
        <f t="shared" si="20"/>
        <v>1</v>
      </c>
      <c r="AB168" s="340">
        <f t="shared" si="20"/>
        <v>1</v>
      </c>
      <c r="AC168" s="340">
        <f t="shared" si="20"/>
        <v>1</v>
      </c>
      <c r="AD168" s="340">
        <f t="shared" si="20"/>
        <v>1</v>
      </c>
      <c r="AE168" s="340">
        <f t="shared" si="20"/>
        <v>1</v>
      </c>
      <c r="AF168" s="340">
        <f t="shared" si="20"/>
        <v>1</v>
      </c>
      <c r="AG168" s="340">
        <f t="shared" si="20"/>
        <v>1</v>
      </c>
      <c r="AH168" s="340">
        <f t="shared" si="20"/>
        <v>1</v>
      </c>
      <c r="AI168" s="340">
        <f t="shared" si="20"/>
        <v>1</v>
      </c>
      <c r="AJ168" s="340">
        <f t="shared" si="20"/>
        <v>1</v>
      </c>
      <c r="AK168" s="340">
        <f t="shared" si="20"/>
        <v>1</v>
      </c>
      <c r="AL168" s="340">
        <f t="shared" si="20"/>
        <v>1</v>
      </c>
      <c r="AM168" s="340">
        <f t="shared" si="20"/>
        <v>1</v>
      </c>
      <c r="AN168" s="340">
        <f t="shared" si="20"/>
        <v>1</v>
      </c>
      <c r="AO168" s="340">
        <f t="shared" si="20"/>
        <v>1</v>
      </c>
      <c r="AP168" s="340">
        <f t="shared" si="20"/>
        <v>1</v>
      </c>
      <c r="AQ168" s="340">
        <f t="shared" si="20"/>
        <v>1</v>
      </c>
      <c r="AR168" s="340">
        <f t="shared" si="20"/>
        <v>1</v>
      </c>
      <c r="AS168" s="340">
        <f t="shared" si="20"/>
        <v>1</v>
      </c>
      <c r="AT168" s="340">
        <f t="shared" si="20"/>
        <v>1</v>
      </c>
      <c r="AU168" s="340">
        <f t="shared" si="20"/>
        <v>1</v>
      </c>
      <c r="AV168" s="340">
        <f t="shared" si="20"/>
        <v>1</v>
      </c>
      <c r="AW168" s="340">
        <f t="shared" si="20"/>
        <v>1</v>
      </c>
      <c r="AX168" s="340">
        <f t="shared" si="20"/>
        <v>1</v>
      </c>
      <c r="AY168" s="340">
        <f t="shared" si="20"/>
        <v>1</v>
      </c>
      <c r="AZ168" s="340">
        <f t="shared" si="20"/>
        <v>1</v>
      </c>
      <c r="BA168" s="340">
        <f t="shared" si="20"/>
        <v>1</v>
      </c>
      <c r="BB168" s="340">
        <f t="shared" si="20"/>
        <v>1</v>
      </c>
    </row>
    <row r="169" spans="2:123" x14ac:dyDescent="0.2">
      <c r="B169" s="1"/>
    </row>
    <row r="170" spans="2:123" x14ac:dyDescent="0.2">
      <c r="B170" s="1"/>
    </row>
    <row r="171" spans="2:123" ht="33.75" x14ac:dyDescent="0.2">
      <c r="B171" s="178" t="s">
        <v>182</v>
      </c>
      <c r="C171" s="307" t="s">
        <v>183</v>
      </c>
      <c r="D171" s="308"/>
      <c r="E171" s="308"/>
      <c r="F171" s="308"/>
      <c r="G171" s="308"/>
      <c r="H171" s="309"/>
    </row>
    <row r="172" spans="2:123" ht="33.75" x14ac:dyDescent="0.2">
      <c r="B172" s="83" t="s">
        <v>103</v>
      </c>
      <c r="C172" s="124" t="s">
        <v>184</v>
      </c>
      <c r="D172" s="124" t="s">
        <v>185</v>
      </c>
      <c r="E172" s="124" t="s">
        <v>186</v>
      </c>
      <c r="F172" s="124" t="s">
        <v>187</v>
      </c>
      <c r="G172" s="124" t="s">
        <v>188</v>
      </c>
      <c r="H172" s="124" t="s">
        <v>189</v>
      </c>
    </row>
    <row r="173" spans="2:123" x14ac:dyDescent="0.2">
      <c r="B173" s="3" t="s">
        <v>176</v>
      </c>
      <c r="C173" s="73">
        <v>5.1999999999999998E-2</v>
      </c>
      <c r="D173" s="73">
        <v>2.1999999999999999E-2</v>
      </c>
      <c r="E173" s="73">
        <v>7.3999999999999996E-2</v>
      </c>
      <c r="F173" s="73">
        <v>0.03</v>
      </c>
      <c r="G173" s="73">
        <v>8.2000000000000003E-2</v>
      </c>
      <c r="H173" s="73">
        <v>0.105</v>
      </c>
    </row>
    <row r="174" spans="2:123" x14ac:dyDescent="0.2">
      <c r="B174" s="3" t="s">
        <v>177</v>
      </c>
      <c r="C174" s="73">
        <v>4.7E-2</v>
      </c>
      <c r="D174" s="73">
        <v>0.02</v>
      </c>
      <c r="E174" s="73">
        <v>6.8000000000000005E-2</v>
      </c>
      <c r="F174" s="73">
        <v>2.8000000000000001E-2</v>
      </c>
      <c r="G174" s="73">
        <v>7.4999999999999997E-2</v>
      </c>
      <c r="H174" s="73">
        <v>9.5000000000000001E-2</v>
      </c>
    </row>
    <row r="175" spans="2:123" x14ac:dyDescent="0.2">
      <c r="B175" s="5" t="s">
        <v>178</v>
      </c>
      <c r="C175" s="200">
        <v>0.12</v>
      </c>
      <c r="D175" s="200">
        <v>0.04</v>
      </c>
      <c r="E175" s="200">
        <v>0.13900000000000001</v>
      </c>
      <c r="F175" s="200">
        <v>5.3999999999999999E-2</v>
      </c>
      <c r="G175" s="200">
        <v>0.17399999999999999</v>
      </c>
      <c r="H175" s="200">
        <v>0.189</v>
      </c>
    </row>
    <row r="176" spans="2:123" x14ac:dyDescent="0.2">
      <c r="B176" s="3" t="s">
        <v>64</v>
      </c>
      <c r="C176" s="73">
        <v>0.217</v>
      </c>
      <c r="D176" s="73">
        <v>0.104</v>
      </c>
      <c r="E176" s="73">
        <v>0.32200000000000001</v>
      </c>
      <c r="F176" s="73">
        <v>0.14799999999999999</v>
      </c>
      <c r="G176" s="73">
        <v>0.36499999999999999</v>
      </c>
      <c r="H176" s="73">
        <v>0.40500000000000003</v>
      </c>
    </row>
    <row r="177" spans="2:5" x14ac:dyDescent="0.2">
      <c r="B177" s="1" t="s">
        <v>190</v>
      </c>
    </row>
    <row r="179" spans="2:5" ht="24.6" customHeight="1" x14ac:dyDescent="0.2">
      <c r="B179" s="178" t="s">
        <v>191</v>
      </c>
      <c r="C179" s="204" t="s">
        <v>192</v>
      </c>
    </row>
    <row r="180" spans="2:5" x14ac:dyDescent="0.2">
      <c r="B180" s="64" t="s">
        <v>193</v>
      </c>
      <c r="C180" s="76">
        <v>0.60299999999999998</v>
      </c>
      <c r="E180" s="2" t="s">
        <v>194</v>
      </c>
    </row>
    <row r="181" spans="2:5" x14ac:dyDescent="0.2">
      <c r="B181" s="44" t="s">
        <v>195</v>
      </c>
      <c r="C181" s="77">
        <v>0.65300000000000002</v>
      </c>
    </row>
    <row r="182" spans="2:5" x14ac:dyDescent="0.2">
      <c r="B182" s="205" t="s">
        <v>196</v>
      </c>
      <c r="C182" s="206">
        <v>0.20200000000000001</v>
      </c>
    </row>
    <row r="183" spans="2:5" x14ac:dyDescent="0.2">
      <c r="B183" s="1" t="s">
        <v>197</v>
      </c>
    </row>
    <row r="184" spans="2:5" x14ac:dyDescent="0.2">
      <c r="B184" s="1"/>
    </row>
    <row r="185" spans="2:5" ht="15.75" customHeight="1" x14ac:dyDescent="0.2">
      <c r="B185" s="296" t="s">
        <v>198</v>
      </c>
      <c r="C185" s="306"/>
      <c r="D185" s="310"/>
    </row>
    <row r="186" spans="2:5" ht="16.5" customHeight="1" x14ac:dyDescent="0.2">
      <c r="B186" s="84" t="s">
        <v>103</v>
      </c>
      <c r="C186" s="81" t="s">
        <v>199</v>
      </c>
      <c r="D186" s="81" t="s">
        <v>200</v>
      </c>
    </row>
    <row r="187" spans="2:5" x14ac:dyDescent="0.2">
      <c r="B187" s="82" t="s">
        <v>176</v>
      </c>
      <c r="C187" s="85">
        <v>5.5E-2</v>
      </c>
      <c r="D187" s="73">
        <v>5.0599999999999996</v>
      </c>
    </row>
    <row r="188" spans="2:5" x14ac:dyDescent="0.2">
      <c r="B188" s="45" t="s">
        <v>177</v>
      </c>
      <c r="C188" s="86">
        <v>4.4999999999999998E-2</v>
      </c>
      <c r="D188" s="73">
        <v>3.2789999999999999</v>
      </c>
    </row>
    <row r="189" spans="2:5" x14ac:dyDescent="0.2">
      <c r="B189" s="5" t="s">
        <v>178</v>
      </c>
      <c r="C189" s="206">
        <v>4.2000000000000003E-2</v>
      </c>
      <c r="D189" s="200">
        <v>4.6879999999999997</v>
      </c>
    </row>
    <row r="190" spans="2:5" x14ac:dyDescent="0.2">
      <c r="B190" s="45" t="s">
        <v>64</v>
      </c>
      <c r="C190" s="86">
        <v>0.10199999999999999</v>
      </c>
      <c r="D190" s="73">
        <v>19.067</v>
      </c>
    </row>
    <row r="191" spans="2:5" x14ac:dyDescent="0.2">
      <c r="B191" s="1" t="s">
        <v>201</v>
      </c>
    </row>
    <row r="193" spans="2:8" ht="22.5" customHeight="1" x14ac:dyDescent="0.2">
      <c r="B193" s="296" t="s">
        <v>202</v>
      </c>
      <c r="C193" s="297"/>
      <c r="D193" s="297"/>
      <c r="E193" s="297"/>
    </row>
    <row r="194" spans="2:8" ht="22.5" customHeight="1" x14ac:dyDescent="0.2">
      <c r="B194" s="84" t="s">
        <v>203</v>
      </c>
      <c r="C194" s="80" t="s">
        <v>204</v>
      </c>
      <c r="D194" s="80" t="s">
        <v>205</v>
      </c>
      <c r="E194" s="80" t="s">
        <v>206</v>
      </c>
    </row>
    <row r="195" spans="2:8" ht="22.5" customHeight="1" x14ac:dyDescent="0.2">
      <c r="B195" s="207" t="s">
        <v>207</v>
      </c>
      <c r="C195" s="208">
        <v>1.524</v>
      </c>
      <c r="D195" s="208">
        <v>6.202</v>
      </c>
      <c r="E195" s="208">
        <v>51.39</v>
      </c>
      <c r="H195" s="2" t="s">
        <v>208</v>
      </c>
    </row>
    <row r="196" spans="2:8" ht="22.5" customHeight="1" x14ac:dyDescent="0.2">
      <c r="B196" s="209" t="s">
        <v>209</v>
      </c>
      <c r="C196" s="208">
        <v>0.753</v>
      </c>
      <c r="D196" s="208">
        <v>5.1580000000000004</v>
      </c>
      <c r="E196" s="208">
        <v>51.411000000000001</v>
      </c>
    </row>
    <row r="197" spans="2:8" ht="22.5" customHeight="1" x14ac:dyDescent="0.2">
      <c r="B197" s="46" t="s">
        <v>210</v>
      </c>
      <c r="C197" s="90">
        <v>2.1339999999999999</v>
      </c>
      <c r="D197" s="90">
        <v>8.6829999999999998</v>
      </c>
      <c r="E197" s="90">
        <v>71.945999999999998</v>
      </c>
      <c r="G197" s="341" t="s">
        <v>211</v>
      </c>
    </row>
    <row r="198" spans="2:8" ht="22.5" customHeight="1" x14ac:dyDescent="0.2">
      <c r="B198" s="89" t="s">
        <v>212</v>
      </c>
      <c r="C198" s="90">
        <v>1.2050000000000001</v>
      </c>
      <c r="D198" s="90">
        <v>8.2530000000000001</v>
      </c>
      <c r="E198" s="90">
        <v>82.257999999999996</v>
      </c>
      <c r="G198" s="341" t="s">
        <v>213</v>
      </c>
    </row>
    <row r="199" spans="2:8" ht="22.5" customHeight="1" x14ac:dyDescent="0.2">
      <c r="B199" s="46" t="s">
        <v>214</v>
      </c>
      <c r="C199" s="90">
        <v>0.61</v>
      </c>
      <c r="D199" s="90">
        <v>2.4809999999999999</v>
      </c>
      <c r="E199" s="90">
        <v>20.556000000000001</v>
      </c>
      <c r="G199" s="341" t="s">
        <v>215</v>
      </c>
    </row>
    <row r="200" spans="2:8" ht="22.5" customHeight="1" x14ac:dyDescent="0.2">
      <c r="B200" s="46" t="s">
        <v>216</v>
      </c>
      <c r="C200" s="90">
        <v>0.45200000000000001</v>
      </c>
      <c r="D200" s="90">
        <v>3.0950000000000002</v>
      </c>
      <c r="E200" s="90">
        <v>30.847000000000001</v>
      </c>
      <c r="G200" s="341" t="s">
        <v>217</v>
      </c>
    </row>
    <row r="201" spans="2:8" x14ac:dyDescent="0.2">
      <c r="B201" s="1" t="s">
        <v>218</v>
      </c>
    </row>
    <row r="203" spans="2:8" ht="23.25" customHeight="1" x14ac:dyDescent="0.2">
      <c r="B203" s="296" t="s">
        <v>219</v>
      </c>
      <c r="C203" s="297"/>
      <c r="D203" s="297"/>
      <c r="E203" s="297"/>
      <c r="F203" s="87"/>
    </row>
    <row r="204" spans="2:8" ht="22.5" customHeight="1" x14ac:dyDescent="0.2">
      <c r="B204" s="84" t="s">
        <v>220</v>
      </c>
      <c r="C204" s="80" t="s">
        <v>204</v>
      </c>
      <c r="D204" s="80" t="s">
        <v>205</v>
      </c>
      <c r="E204" s="80" t="s">
        <v>206</v>
      </c>
      <c r="F204" s="87"/>
    </row>
    <row r="205" spans="2:8" ht="22.5" customHeight="1" x14ac:dyDescent="0.2">
      <c r="B205" s="46" t="s">
        <v>221</v>
      </c>
      <c r="C205" s="90">
        <v>1.1120000000000001</v>
      </c>
      <c r="D205" s="90">
        <v>6.5410000000000004</v>
      </c>
      <c r="E205" s="90">
        <v>47.969000000000001</v>
      </c>
      <c r="F205" s="88"/>
      <c r="G205" s="341" t="s">
        <v>222</v>
      </c>
      <c r="H205" s="2" t="s">
        <v>208</v>
      </c>
    </row>
    <row r="206" spans="2:8" ht="22.5" x14ac:dyDescent="0.2">
      <c r="B206" s="89" t="s">
        <v>223</v>
      </c>
      <c r="C206" s="90">
        <v>0.26</v>
      </c>
      <c r="D206" s="90">
        <v>4.585</v>
      </c>
      <c r="E206" s="90">
        <v>24.452999999999999</v>
      </c>
      <c r="F206" s="88"/>
      <c r="G206" s="341" t="s">
        <v>224</v>
      </c>
    </row>
    <row r="207" spans="2:8" ht="22.5" x14ac:dyDescent="0.2">
      <c r="B207" s="46" t="s">
        <v>225</v>
      </c>
      <c r="C207" s="90">
        <v>0.754</v>
      </c>
      <c r="D207" s="90">
        <v>4.4370000000000003</v>
      </c>
      <c r="E207" s="90">
        <v>29.582999999999998</v>
      </c>
      <c r="F207" s="88"/>
      <c r="G207" s="341" t="s">
        <v>226</v>
      </c>
    </row>
    <row r="208" spans="2:8" ht="22.5" x14ac:dyDescent="0.2">
      <c r="B208" s="89" t="s">
        <v>227</v>
      </c>
      <c r="C208" s="90">
        <v>0.14299999999999999</v>
      </c>
      <c r="D208" s="90">
        <v>1.054</v>
      </c>
      <c r="E208" s="90">
        <v>11.382999999999999</v>
      </c>
      <c r="F208" s="88"/>
      <c r="G208" s="341" t="s">
        <v>228</v>
      </c>
    </row>
    <row r="209" spans="2:54" ht="22.5" x14ac:dyDescent="0.2">
      <c r="B209" s="46" t="s">
        <v>229</v>
      </c>
      <c r="C209" s="90">
        <v>0.78200000000000003</v>
      </c>
      <c r="D209" s="90">
        <v>1.1499999999999999</v>
      </c>
      <c r="E209" s="90">
        <v>6.9029999999999996</v>
      </c>
      <c r="F209" s="88"/>
      <c r="G209" s="341" t="s">
        <v>230</v>
      </c>
    </row>
    <row r="210" spans="2:54" ht="22.5" x14ac:dyDescent="0.2">
      <c r="B210" s="46" t="s">
        <v>231</v>
      </c>
      <c r="C210" s="90">
        <v>0.26500000000000001</v>
      </c>
      <c r="D210" s="90">
        <v>1.216</v>
      </c>
      <c r="E210" s="90">
        <v>12.846</v>
      </c>
      <c r="F210" s="88"/>
      <c r="G210" s="341" t="s">
        <v>232</v>
      </c>
    </row>
    <row r="211" spans="2:54" ht="22.5" x14ac:dyDescent="0.2">
      <c r="B211" s="46" t="s">
        <v>233</v>
      </c>
      <c r="C211" s="90">
        <v>0.24099999999999999</v>
      </c>
      <c r="D211" s="90">
        <v>0.97299999999999998</v>
      </c>
      <c r="E211" s="90">
        <v>6.8970000000000002</v>
      </c>
      <c r="F211" s="88"/>
      <c r="G211" s="341" t="s">
        <v>30</v>
      </c>
    </row>
    <row r="212" spans="2:54" x14ac:dyDescent="0.2">
      <c r="B212" s="1" t="s">
        <v>234</v>
      </c>
    </row>
    <row r="214" spans="2:54" ht="22.5" x14ac:dyDescent="0.2">
      <c r="B214" s="178" t="s">
        <v>235</v>
      </c>
      <c r="C214" s="125">
        <v>2024</v>
      </c>
      <c r="D214" s="125">
        <v>2025</v>
      </c>
      <c r="E214" s="125">
        <v>2026</v>
      </c>
      <c r="F214" s="125">
        <v>2027</v>
      </c>
      <c r="G214" s="125">
        <v>2028</v>
      </c>
      <c r="H214" s="125">
        <v>2029</v>
      </c>
      <c r="I214" s="125">
        <v>2030</v>
      </c>
      <c r="J214" s="125">
        <v>2031</v>
      </c>
      <c r="K214" s="125">
        <v>2032</v>
      </c>
      <c r="L214" s="125">
        <v>2033</v>
      </c>
      <c r="M214" s="125">
        <v>2034</v>
      </c>
      <c r="N214" s="125">
        <v>2035</v>
      </c>
      <c r="O214" s="125">
        <v>2036</v>
      </c>
      <c r="P214" s="125">
        <v>2037</v>
      </c>
      <c r="Q214" s="125">
        <v>2038</v>
      </c>
      <c r="R214" s="125">
        <v>2039</v>
      </c>
      <c r="S214" s="125">
        <v>2040</v>
      </c>
      <c r="T214" s="125">
        <v>2041</v>
      </c>
      <c r="U214" s="125">
        <v>2042</v>
      </c>
      <c r="V214" s="125">
        <v>2043</v>
      </c>
      <c r="W214" s="125">
        <v>2044</v>
      </c>
      <c r="X214" s="125">
        <v>2045</v>
      </c>
      <c r="Y214" s="125">
        <v>2046</v>
      </c>
      <c r="Z214" s="125">
        <v>2047</v>
      </c>
      <c r="AA214" s="125">
        <v>2048</v>
      </c>
      <c r="AB214" s="125">
        <v>2049</v>
      </c>
      <c r="AC214" s="125">
        <v>2050</v>
      </c>
      <c r="AD214" s="125">
        <v>2051</v>
      </c>
      <c r="AE214" s="125">
        <v>2052</v>
      </c>
      <c r="AF214" s="125">
        <v>2053</v>
      </c>
      <c r="AG214" s="125">
        <v>2054</v>
      </c>
      <c r="AH214" s="125">
        <v>2055</v>
      </c>
      <c r="AI214" s="125">
        <v>2056</v>
      </c>
      <c r="AJ214" s="125">
        <v>2057</v>
      </c>
      <c r="AK214" s="125">
        <v>2058</v>
      </c>
      <c r="AL214" s="125">
        <v>2059</v>
      </c>
      <c r="AM214" s="125">
        <v>2060</v>
      </c>
      <c r="AN214" s="125">
        <v>2061</v>
      </c>
      <c r="AO214" s="125">
        <v>2062</v>
      </c>
      <c r="AP214" s="125">
        <v>2063</v>
      </c>
      <c r="AQ214" s="125">
        <v>2064</v>
      </c>
      <c r="AR214" s="125">
        <v>2065</v>
      </c>
      <c r="AS214" s="125">
        <v>2066</v>
      </c>
      <c r="AT214" s="125">
        <v>2067</v>
      </c>
      <c r="AU214" s="125">
        <v>2068</v>
      </c>
      <c r="AV214" s="125">
        <v>2069</v>
      </c>
      <c r="AW214" s="125">
        <v>2070</v>
      </c>
      <c r="AX214" s="125">
        <v>2071</v>
      </c>
      <c r="AY214" s="125">
        <v>2072</v>
      </c>
      <c r="AZ214" s="125">
        <v>2073</v>
      </c>
      <c r="BA214" s="125">
        <v>2074</v>
      </c>
      <c r="BB214" s="125">
        <v>2075</v>
      </c>
    </row>
    <row r="215" spans="2:54" x14ac:dyDescent="0.2">
      <c r="B215" s="45" t="s">
        <v>204</v>
      </c>
      <c r="C215" s="91">
        <v>4394687</v>
      </c>
      <c r="D215" s="91">
        <f t="shared" ref="D215:AI215" si="21">ROUND(C215*(1+(0.8*D23)),2)</f>
        <v>4489612.24</v>
      </c>
      <c r="E215" s="91">
        <f t="shared" si="21"/>
        <v>4590179.55</v>
      </c>
      <c r="F215" s="91">
        <f t="shared" si="21"/>
        <v>4667294.57</v>
      </c>
      <c r="G215" s="91">
        <f t="shared" si="21"/>
        <v>4730769.78</v>
      </c>
      <c r="H215" s="91">
        <f t="shared" si="21"/>
        <v>4798892.8600000003</v>
      </c>
      <c r="I215" s="91">
        <f t="shared" si="21"/>
        <v>4860318.6900000004</v>
      </c>
      <c r="J215" s="91">
        <f t="shared" si="21"/>
        <v>4922530.7699999996</v>
      </c>
      <c r="K215" s="91">
        <f t="shared" si="21"/>
        <v>4981601.1399999997</v>
      </c>
      <c r="L215" s="91">
        <f t="shared" si="21"/>
        <v>5041380.3499999996</v>
      </c>
      <c r="M215" s="91">
        <f t="shared" si="21"/>
        <v>5101876.91</v>
      </c>
      <c r="N215" s="91">
        <f t="shared" si="21"/>
        <v>5163099.43</v>
      </c>
      <c r="O215" s="91">
        <f t="shared" si="21"/>
        <v>5225056.62</v>
      </c>
      <c r="P215" s="91">
        <f t="shared" si="21"/>
        <v>5287757.3</v>
      </c>
      <c r="Q215" s="91">
        <f t="shared" si="21"/>
        <v>5351210.3899999997</v>
      </c>
      <c r="R215" s="91">
        <f t="shared" si="21"/>
        <v>5415424.9100000001</v>
      </c>
      <c r="S215" s="91">
        <f t="shared" si="21"/>
        <v>5480410.0099999998</v>
      </c>
      <c r="T215" s="91">
        <f t="shared" si="21"/>
        <v>5546174.9299999997</v>
      </c>
      <c r="U215" s="91">
        <f t="shared" si="21"/>
        <v>5603855.1500000004</v>
      </c>
      <c r="V215" s="91">
        <f t="shared" si="21"/>
        <v>5662135.2400000002</v>
      </c>
      <c r="W215" s="91">
        <f t="shared" si="21"/>
        <v>5721021.4500000002</v>
      </c>
      <c r="X215" s="91">
        <f t="shared" si="21"/>
        <v>5780520.0700000003</v>
      </c>
      <c r="Y215" s="91">
        <f t="shared" si="21"/>
        <v>5840637.4800000004</v>
      </c>
      <c r="Z215" s="91">
        <f t="shared" si="21"/>
        <v>5901380.1100000003</v>
      </c>
      <c r="AA215" s="91">
        <f t="shared" si="21"/>
        <v>5962754.46</v>
      </c>
      <c r="AB215" s="91">
        <f t="shared" si="21"/>
        <v>6024767.1100000003</v>
      </c>
      <c r="AC215" s="91">
        <f t="shared" si="21"/>
        <v>6087424.6900000004</v>
      </c>
      <c r="AD215" s="91">
        <f t="shared" si="21"/>
        <v>6150733.9100000001</v>
      </c>
      <c r="AE215" s="91">
        <f t="shared" si="21"/>
        <v>6209780.96</v>
      </c>
      <c r="AF215" s="91">
        <f t="shared" si="21"/>
        <v>6269394.8600000003</v>
      </c>
      <c r="AG215" s="91">
        <f t="shared" si="21"/>
        <v>6329581.0499999998</v>
      </c>
      <c r="AH215" s="91">
        <f t="shared" si="21"/>
        <v>6390345.0300000003</v>
      </c>
      <c r="AI215" s="91">
        <f t="shared" si="21"/>
        <v>6451692.3399999999</v>
      </c>
      <c r="AJ215" s="91">
        <f t="shared" ref="AJ215:BB215" si="22">ROUND(AI215*(1+(0.8*AJ23)),2)</f>
        <v>6513628.5899999999</v>
      </c>
      <c r="AK215" s="91">
        <f t="shared" si="22"/>
        <v>6576159.4199999999</v>
      </c>
      <c r="AL215" s="91">
        <f t="shared" si="22"/>
        <v>6639290.5499999998</v>
      </c>
      <c r="AM215" s="91">
        <f t="shared" si="22"/>
        <v>6703027.7400000002</v>
      </c>
      <c r="AN215" s="91">
        <f t="shared" si="22"/>
        <v>6767376.8099999996</v>
      </c>
      <c r="AO215" s="91">
        <f t="shared" si="22"/>
        <v>6837757.5300000003</v>
      </c>
      <c r="AP215" s="91">
        <f t="shared" si="22"/>
        <v>6908870.21</v>
      </c>
      <c r="AQ215" s="91">
        <f t="shared" si="22"/>
        <v>6980722.46</v>
      </c>
      <c r="AR215" s="91">
        <f t="shared" si="22"/>
        <v>7053321.9699999997</v>
      </c>
      <c r="AS215" s="91">
        <f t="shared" si="22"/>
        <v>7126676.5199999996</v>
      </c>
      <c r="AT215" s="91">
        <f t="shared" si="22"/>
        <v>7200793.96</v>
      </c>
      <c r="AU215" s="91">
        <f t="shared" si="22"/>
        <v>7275682.2199999997</v>
      </c>
      <c r="AV215" s="91">
        <f t="shared" si="22"/>
        <v>7351349.3200000003</v>
      </c>
      <c r="AW215" s="91">
        <f t="shared" si="22"/>
        <v>7427803.3499999996</v>
      </c>
      <c r="AX215" s="91">
        <f t="shared" si="22"/>
        <v>7505052.5</v>
      </c>
      <c r="AY215" s="91">
        <f t="shared" si="22"/>
        <v>7583105.0499999998</v>
      </c>
      <c r="AZ215" s="91">
        <f t="shared" si="22"/>
        <v>7661969.3399999999</v>
      </c>
      <c r="BA215" s="91">
        <f t="shared" si="22"/>
        <v>7741653.8200000003</v>
      </c>
      <c r="BB215" s="91">
        <f t="shared" si="22"/>
        <v>7822167.0199999996</v>
      </c>
    </row>
    <row r="216" spans="2:54" x14ac:dyDescent="0.2">
      <c r="B216" s="45" t="s">
        <v>205</v>
      </c>
      <c r="C216" s="91">
        <v>624516</v>
      </c>
      <c r="D216" s="91">
        <f t="shared" ref="D216:AI216" si="23">ROUND(C216*(1+(0.8*D23)),2)</f>
        <v>638005.55000000005</v>
      </c>
      <c r="E216" s="91">
        <f t="shared" si="23"/>
        <v>652296.87</v>
      </c>
      <c r="F216" s="91">
        <f t="shared" si="23"/>
        <v>663255.46</v>
      </c>
      <c r="G216" s="91">
        <f t="shared" si="23"/>
        <v>672275.73</v>
      </c>
      <c r="H216" s="91">
        <f t="shared" si="23"/>
        <v>681956.5</v>
      </c>
      <c r="I216" s="91">
        <f t="shared" si="23"/>
        <v>690685.54</v>
      </c>
      <c r="J216" s="91">
        <f t="shared" si="23"/>
        <v>699526.31</v>
      </c>
      <c r="K216" s="91">
        <f t="shared" si="23"/>
        <v>707920.63</v>
      </c>
      <c r="L216" s="91">
        <f t="shared" si="23"/>
        <v>716415.68</v>
      </c>
      <c r="M216" s="91">
        <f t="shared" si="23"/>
        <v>725012.67</v>
      </c>
      <c r="N216" s="91">
        <f t="shared" si="23"/>
        <v>733712.82</v>
      </c>
      <c r="O216" s="91">
        <f t="shared" si="23"/>
        <v>742517.37</v>
      </c>
      <c r="P216" s="91">
        <f t="shared" si="23"/>
        <v>751427.58</v>
      </c>
      <c r="Q216" s="91">
        <f t="shared" si="23"/>
        <v>760444.71</v>
      </c>
      <c r="R216" s="91">
        <f t="shared" si="23"/>
        <v>769570.05</v>
      </c>
      <c r="S216" s="91">
        <f t="shared" si="23"/>
        <v>778804.89</v>
      </c>
      <c r="T216" s="91">
        <f t="shared" si="23"/>
        <v>788150.55</v>
      </c>
      <c r="U216" s="91">
        <f t="shared" si="23"/>
        <v>796347.32</v>
      </c>
      <c r="V216" s="91">
        <f t="shared" si="23"/>
        <v>804629.33</v>
      </c>
      <c r="W216" s="91">
        <f t="shared" si="23"/>
        <v>812997.48</v>
      </c>
      <c r="X216" s="91">
        <f t="shared" si="23"/>
        <v>821452.65</v>
      </c>
      <c r="Y216" s="91">
        <f t="shared" si="23"/>
        <v>829995.76</v>
      </c>
      <c r="Z216" s="91">
        <f t="shared" si="23"/>
        <v>838627.72</v>
      </c>
      <c r="AA216" s="91">
        <f t="shared" si="23"/>
        <v>847349.45</v>
      </c>
      <c r="AB216" s="91">
        <f t="shared" si="23"/>
        <v>856161.88</v>
      </c>
      <c r="AC216" s="91">
        <f t="shared" si="23"/>
        <v>865065.96</v>
      </c>
      <c r="AD216" s="91">
        <f t="shared" si="23"/>
        <v>874062.65</v>
      </c>
      <c r="AE216" s="91">
        <f t="shared" si="23"/>
        <v>882453.65</v>
      </c>
      <c r="AF216" s="91">
        <f t="shared" si="23"/>
        <v>890925.21</v>
      </c>
      <c r="AG216" s="91">
        <f t="shared" si="23"/>
        <v>899478.09</v>
      </c>
      <c r="AH216" s="91">
        <f t="shared" si="23"/>
        <v>908113.08</v>
      </c>
      <c r="AI216" s="91">
        <f t="shared" si="23"/>
        <v>916830.97</v>
      </c>
      <c r="AJ216" s="91">
        <f t="shared" ref="AJ216:BB216" si="24">ROUND(AI216*(1+(0.8*AJ23)),2)</f>
        <v>925632.55</v>
      </c>
      <c r="AK216" s="91">
        <f t="shared" si="24"/>
        <v>934518.62</v>
      </c>
      <c r="AL216" s="91">
        <f t="shared" si="24"/>
        <v>943490</v>
      </c>
      <c r="AM216" s="91">
        <f t="shared" si="24"/>
        <v>952547.5</v>
      </c>
      <c r="AN216" s="91">
        <f t="shared" si="24"/>
        <v>961691.96</v>
      </c>
      <c r="AO216" s="91">
        <f t="shared" si="24"/>
        <v>971693.56</v>
      </c>
      <c r="AP216" s="91">
        <f t="shared" si="24"/>
        <v>981799.17</v>
      </c>
      <c r="AQ216" s="91">
        <f t="shared" si="24"/>
        <v>992009.88</v>
      </c>
      <c r="AR216" s="91">
        <f t="shared" si="24"/>
        <v>1002326.78</v>
      </c>
      <c r="AS216" s="91">
        <f t="shared" si="24"/>
        <v>1012750.98</v>
      </c>
      <c r="AT216" s="91">
        <f t="shared" si="24"/>
        <v>1023283.59</v>
      </c>
      <c r="AU216" s="91">
        <f t="shared" si="24"/>
        <v>1033925.74</v>
      </c>
      <c r="AV216" s="91">
        <f t="shared" si="24"/>
        <v>1044678.57</v>
      </c>
      <c r="AW216" s="91">
        <f t="shared" si="24"/>
        <v>1055543.23</v>
      </c>
      <c r="AX216" s="91">
        <f t="shared" si="24"/>
        <v>1066520.8799999999</v>
      </c>
      <c r="AY216" s="91">
        <f t="shared" si="24"/>
        <v>1077612.7</v>
      </c>
      <c r="AZ216" s="91">
        <f t="shared" si="24"/>
        <v>1088819.8700000001</v>
      </c>
      <c r="BA216" s="91">
        <f t="shared" si="24"/>
        <v>1100143.6000000001</v>
      </c>
      <c r="BB216" s="91">
        <f t="shared" si="24"/>
        <v>1111585.0900000001</v>
      </c>
    </row>
    <row r="217" spans="2:54" x14ac:dyDescent="0.2">
      <c r="B217" s="45" t="s">
        <v>206</v>
      </c>
      <c r="C217" s="91">
        <v>48205</v>
      </c>
      <c r="D217" s="91">
        <f t="shared" ref="D217:AI217" si="25">ROUND(C217*(1+(0.8*D23)),2)</f>
        <v>49246.23</v>
      </c>
      <c r="E217" s="91">
        <f t="shared" si="25"/>
        <v>50349.35</v>
      </c>
      <c r="F217" s="91">
        <f t="shared" si="25"/>
        <v>51195.22</v>
      </c>
      <c r="G217" s="91">
        <f t="shared" si="25"/>
        <v>51891.47</v>
      </c>
      <c r="H217" s="91">
        <f t="shared" si="25"/>
        <v>52638.71</v>
      </c>
      <c r="I217" s="91">
        <f t="shared" si="25"/>
        <v>53312.49</v>
      </c>
      <c r="J217" s="91">
        <f t="shared" si="25"/>
        <v>53994.89</v>
      </c>
      <c r="K217" s="91">
        <f t="shared" si="25"/>
        <v>54642.83</v>
      </c>
      <c r="L217" s="91">
        <f t="shared" si="25"/>
        <v>55298.54</v>
      </c>
      <c r="M217" s="91">
        <f t="shared" si="25"/>
        <v>55962.12</v>
      </c>
      <c r="N217" s="91">
        <f t="shared" si="25"/>
        <v>56633.67</v>
      </c>
      <c r="O217" s="91">
        <f t="shared" si="25"/>
        <v>57313.27</v>
      </c>
      <c r="P217" s="91">
        <f t="shared" si="25"/>
        <v>58001.03</v>
      </c>
      <c r="Q217" s="91">
        <f t="shared" si="25"/>
        <v>58697.04</v>
      </c>
      <c r="R217" s="91">
        <f t="shared" si="25"/>
        <v>59401.4</v>
      </c>
      <c r="S217" s="91">
        <f t="shared" si="25"/>
        <v>60114.22</v>
      </c>
      <c r="T217" s="91">
        <f t="shared" si="25"/>
        <v>60835.59</v>
      </c>
      <c r="U217" s="91">
        <f t="shared" si="25"/>
        <v>61468.28</v>
      </c>
      <c r="V217" s="91">
        <f t="shared" si="25"/>
        <v>62107.55</v>
      </c>
      <c r="W217" s="91">
        <f t="shared" si="25"/>
        <v>62753.47</v>
      </c>
      <c r="X217" s="91">
        <f t="shared" si="25"/>
        <v>63406.11</v>
      </c>
      <c r="Y217" s="91">
        <f t="shared" si="25"/>
        <v>64065.53</v>
      </c>
      <c r="Z217" s="91">
        <f t="shared" si="25"/>
        <v>64731.81</v>
      </c>
      <c r="AA217" s="91">
        <f t="shared" si="25"/>
        <v>65405.02</v>
      </c>
      <c r="AB217" s="91">
        <f t="shared" si="25"/>
        <v>66085.23</v>
      </c>
      <c r="AC217" s="91">
        <f t="shared" si="25"/>
        <v>66772.52</v>
      </c>
      <c r="AD217" s="91">
        <f t="shared" si="25"/>
        <v>67466.95</v>
      </c>
      <c r="AE217" s="91">
        <f t="shared" si="25"/>
        <v>68114.63</v>
      </c>
      <c r="AF217" s="91">
        <f t="shared" si="25"/>
        <v>68768.53</v>
      </c>
      <c r="AG217" s="91">
        <f t="shared" si="25"/>
        <v>69428.710000000006</v>
      </c>
      <c r="AH217" s="91">
        <f t="shared" si="25"/>
        <v>70095.23</v>
      </c>
      <c r="AI217" s="91">
        <f t="shared" si="25"/>
        <v>70768.14</v>
      </c>
      <c r="AJ217" s="91">
        <f t="shared" ref="AJ217:BB217" si="26">ROUND(AI217*(1+(0.8*AJ23)),2)</f>
        <v>71447.509999999995</v>
      </c>
      <c r="AK217" s="91">
        <f t="shared" si="26"/>
        <v>72133.41</v>
      </c>
      <c r="AL217" s="91">
        <f t="shared" si="26"/>
        <v>72825.89</v>
      </c>
      <c r="AM217" s="91">
        <f t="shared" si="26"/>
        <v>73525.02</v>
      </c>
      <c r="AN217" s="91">
        <f t="shared" si="26"/>
        <v>74230.86</v>
      </c>
      <c r="AO217" s="91">
        <f t="shared" si="26"/>
        <v>75002.86</v>
      </c>
      <c r="AP217" s="91">
        <f t="shared" si="26"/>
        <v>75782.89</v>
      </c>
      <c r="AQ217" s="91">
        <f t="shared" si="26"/>
        <v>76571.03</v>
      </c>
      <c r="AR217" s="91">
        <f t="shared" si="26"/>
        <v>77367.37</v>
      </c>
      <c r="AS217" s="91">
        <f t="shared" si="26"/>
        <v>78171.990000000005</v>
      </c>
      <c r="AT217" s="91">
        <f t="shared" si="26"/>
        <v>78984.98</v>
      </c>
      <c r="AU217" s="91">
        <f t="shared" si="26"/>
        <v>79806.42</v>
      </c>
      <c r="AV217" s="91">
        <f t="shared" si="26"/>
        <v>80636.41</v>
      </c>
      <c r="AW217" s="91">
        <f t="shared" si="26"/>
        <v>81475.03</v>
      </c>
      <c r="AX217" s="91">
        <f t="shared" si="26"/>
        <v>82322.37</v>
      </c>
      <c r="AY217" s="91">
        <f t="shared" si="26"/>
        <v>83178.52</v>
      </c>
      <c r="AZ217" s="91">
        <f t="shared" si="26"/>
        <v>84043.58</v>
      </c>
      <c r="BA217" s="91">
        <f t="shared" si="26"/>
        <v>84917.63</v>
      </c>
      <c r="BB217" s="91">
        <f t="shared" si="26"/>
        <v>85800.77</v>
      </c>
    </row>
    <row r="218" spans="2:54" x14ac:dyDescent="0.2">
      <c r="B218" s="1" t="s">
        <v>236</v>
      </c>
    </row>
    <row r="219" spans="2:54" x14ac:dyDescent="0.2">
      <c r="B219" s="1"/>
    </row>
    <row r="220" spans="2:54" ht="16.5" customHeight="1" x14ac:dyDescent="0.2">
      <c r="B220" s="296" t="s">
        <v>237</v>
      </c>
      <c r="C220" s="297"/>
      <c r="D220" s="297"/>
      <c r="E220" s="297"/>
      <c r="F220" s="298"/>
      <c r="G220" s="298"/>
    </row>
    <row r="221" spans="2:54" ht="16.5" customHeight="1" x14ac:dyDescent="0.2">
      <c r="B221" s="84" t="s">
        <v>103</v>
      </c>
      <c r="C221" s="92" t="s">
        <v>238</v>
      </c>
      <c r="D221" s="92" t="s">
        <v>239</v>
      </c>
      <c r="E221" s="92" t="s">
        <v>240</v>
      </c>
      <c r="F221" s="93" t="s">
        <v>107</v>
      </c>
      <c r="G221" s="93" t="s">
        <v>241</v>
      </c>
    </row>
    <row r="222" spans="2:54" x14ac:dyDescent="0.2">
      <c r="B222" s="46" t="s">
        <v>176</v>
      </c>
      <c r="C222" s="90">
        <v>0.03</v>
      </c>
      <c r="D222" s="90">
        <v>8.73</v>
      </c>
      <c r="E222" s="90">
        <v>0.02</v>
      </c>
      <c r="F222" s="77">
        <v>10.050000000000001</v>
      </c>
      <c r="G222" s="77">
        <v>1.1060000000000001</v>
      </c>
    </row>
    <row r="223" spans="2:54" x14ac:dyDescent="0.2">
      <c r="B223" s="89" t="s">
        <v>177</v>
      </c>
      <c r="C223" s="90">
        <v>1.1000000000000001</v>
      </c>
      <c r="D223" s="90">
        <v>12.96</v>
      </c>
      <c r="E223" s="90">
        <v>0.02</v>
      </c>
      <c r="F223" s="77">
        <v>0.7</v>
      </c>
      <c r="G223" s="77">
        <v>6.5000000000000002E-2</v>
      </c>
    </row>
    <row r="224" spans="2:54" x14ac:dyDescent="0.2">
      <c r="B224" s="46" t="s">
        <v>242</v>
      </c>
      <c r="C224" s="90">
        <v>0.94</v>
      </c>
      <c r="D224" s="90">
        <v>33.369999999999997</v>
      </c>
      <c r="E224" s="90">
        <v>0.02</v>
      </c>
      <c r="F224" s="77">
        <v>1.92</v>
      </c>
      <c r="G224" s="77">
        <v>1.2999999999999999E-2</v>
      </c>
    </row>
    <row r="225" spans="2:54" x14ac:dyDescent="0.2">
      <c r="B225" s="1" t="s">
        <v>243</v>
      </c>
    </row>
    <row r="227" spans="2:54" ht="16.5" customHeight="1" x14ac:dyDescent="0.2">
      <c r="B227" s="296" t="s">
        <v>244</v>
      </c>
      <c r="C227" s="299"/>
      <c r="D227" s="299"/>
      <c r="E227" s="299"/>
      <c r="F227"/>
      <c r="G227"/>
    </row>
    <row r="228" spans="2:54" ht="16.5" customHeight="1" x14ac:dyDescent="0.2">
      <c r="B228" s="84" t="s">
        <v>103</v>
      </c>
      <c r="C228" s="92" t="s">
        <v>245</v>
      </c>
      <c r="D228" s="92" t="s">
        <v>246</v>
      </c>
      <c r="E228" s="92" t="s">
        <v>247</v>
      </c>
      <c r="F228" s="98"/>
      <c r="G228" s="98"/>
    </row>
    <row r="229" spans="2:54" x14ac:dyDescent="0.2">
      <c r="B229" s="46" t="s">
        <v>176</v>
      </c>
      <c r="C229" s="100">
        <v>3180</v>
      </c>
      <c r="D229" s="101">
        <v>1.0900000000000001</v>
      </c>
      <c r="E229" s="90">
        <v>0.20599999999999999</v>
      </c>
      <c r="F229" s="97"/>
      <c r="G229" s="97"/>
    </row>
    <row r="230" spans="2:54" x14ac:dyDescent="0.2">
      <c r="B230" s="89" t="s">
        <v>177</v>
      </c>
      <c r="C230" s="100">
        <v>3140</v>
      </c>
      <c r="D230" s="101">
        <v>0.23</v>
      </c>
      <c r="E230" s="90">
        <v>8.6999999999999994E-2</v>
      </c>
      <c r="F230" s="97"/>
      <c r="G230" s="97"/>
    </row>
    <row r="231" spans="2:54" x14ac:dyDescent="0.2">
      <c r="B231" s="46" t="s">
        <v>242</v>
      </c>
      <c r="C231" s="100">
        <v>3140</v>
      </c>
      <c r="D231" s="101">
        <v>0.27</v>
      </c>
      <c r="E231" s="90">
        <v>5.0999999999999997E-2</v>
      </c>
      <c r="F231" s="97"/>
      <c r="G231" s="97"/>
    </row>
    <row r="232" spans="2:54" x14ac:dyDescent="0.2">
      <c r="B232" s="102" t="s">
        <v>248</v>
      </c>
      <c r="C232" s="96"/>
      <c r="D232" s="96"/>
      <c r="E232" s="96"/>
      <c r="F232" s="97"/>
      <c r="G232" s="97"/>
    </row>
    <row r="234" spans="2:54" ht="22.5" x14ac:dyDescent="0.2">
      <c r="B234" s="178" t="s">
        <v>145</v>
      </c>
      <c r="C234" s="125">
        <v>2024</v>
      </c>
      <c r="D234" s="125">
        <v>2025</v>
      </c>
      <c r="E234" s="125">
        <v>2026</v>
      </c>
      <c r="F234" s="125">
        <v>2027</v>
      </c>
      <c r="G234" s="125">
        <v>2028</v>
      </c>
      <c r="H234" s="125">
        <v>2029</v>
      </c>
      <c r="I234" s="125">
        <v>2030</v>
      </c>
      <c r="J234" s="125">
        <v>2031</v>
      </c>
      <c r="K234" s="125">
        <v>2032</v>
      </c>
      <c r="L234" s="125">
        <v>2033</v>
      </c>
      <c r="M234" s="125">
        <v>2034</v>
      </c>
      <c r="N234" s="125">
        <v>2035</v>
      </c>
      <c r="O234" s="125">
        <v>2036</v>
      </c>
      <c r="P234" s="125">
        <v>2037</v>
      </c>
      <c r="Q234" s="125">
        <v>2038</v>
      </c>
      <c r="R234" s="125">
        <v>2039</v>
      </c>
      <c r="S234" s="125">
        <v>2040</v>
      </c>
      <c r="T234" s="125">
        <v>2041</v>
      </c>
      <c r="U234" s="125">
        <v>2042</v>
      </c>
      <c r="V234" s="125">
        <v>2043</v>
      </c>
      <c r="W234" s="125">
        <v>2044</v>
      </c>
      <c r="X234" s="125">
        <v>2045</v>
      </c>
      <c r="Y234" s="125">
        <v>2046</v>
      </c>
      <c r="Z234" s="125">
        <v>2047</v>
      </c>
      <c r="AA234" s="125">
        <v>2048</v>
      </c>
      <c r="AB234" s="125">
        <v>2049</v>
      </c>
      <c r="AC234" s="125">
        <v>2050</v>
      </c>
      <c r="AD234" s="125">
        <v>2051</v>
      </c>
      <c r="AE234" s="125">
        <v>2052</v>
      </c>
      <c r="AF234" s="125">
        <v>2053</v>
      </c>
      <c r="AG234" s="125">
        <v>2054</v>
      </c>
      <c r="AH234" s="125">
        <v>2055</v>
      </c>
      <c r="AI234" s="125">
        <v>2056</v>
      </c>
      <c r="AJ234" s="125">
        <v>2057</v>
      </c>
      <c r="AK234" s="125">
        <v>2058</v>
      </c>
      <c r="AL234" s="125">
        <v>2059</v>
      </c>
      <c r="AM234" s="125">
        <v>2060</v>
      </c>
      <c r="AN234" s="125">
        <v>2061</v>
      </c>
      <c r="AO234" s="125">
        <v>2062</v>
      </c>
      <c r="AP234" s="125">
        <v>2063</v>
      </c>
      <c r="AQ234" s="125">
        <v>2064</v>
      </c>
      <c r="AR234" s="125">
        <v>2065</v>
      </c>
      <c r="AS234" s="125">
        <v>2066</v>
      </c>
      <c r="AT234" s="125">
        <v>2067</v>
      </c>
      <c r="AU234" s="125">
        <v>2068</v>
      </c>
      <c r="AV234" s="125">
        <v>2069</v>
      </c>
      <c r="AW234" s="125">
        <v>2070</v>
      </c>
      <c r="AX234" s="125">
        <v>2071</v>
      </c>
      <c r="AY234" s="125">
        <v>2072</v>
      </c>
      <c r="AZ234" s="125">
        <v>2073</v>
      </c>
      <c r="BA234" s="125">
        <v>2074</v>
      </c>
      <c r="BB234" s="125">
        <v>2075</v>
      </c>
    </row>
    <row r="235" spans="2:54" x14ac:dyDescent="0.2">
      <c r="B235" s="45" t="s">
        <v>249</v>
      </c>
      <c r="C235" s="103">
        <f>1.69*0.01</f>
        <v>1.6899999999999998E-2</v>
      </c>
      <c r="D235" s="103">
        <f>ROUND(C235*(1+(0.8*D$23)),5)</f>
        <v>1.7270000000000001E-2</v>
      </c>
      <c r="E235" s="103">
        <f t="shared" ref="E235:BB237" si="27">ROUND(D235*(1+(0.8*E$23)),5)</f>
        <v>1.7659999999999999E-2</v>
      </c>
      <c r="F235" s="103">
        <f t="shared" si="27"/>
        <v>1.796E-2</v>
      </c>
      <c r="G235" s="103">
        <f t="shared" si="27"/>
        <v>1.8200000000000001E-2</v>
      </c>
      <c r="H235" s="103">
        <f t="shared" si="27"/>
        <v>1.8460000000000001E-2</v>
      </c>
      <c r="I235" s="103">
        <f t="shared" si="27"/>
        <v>1.8700000000000001E-2</v>
      </c>
      <c r="J235" s="103">
        <f t="shared" si="27"/>
        <v>1.8939999999999999E-2</v>
      </c>
      <c r="K235" s="103">
        <f t="shared" si="27"/>
        <v>1.917E-2</v>
      </c>
      <c r="L235" s="103">
        <f t="shared" si="27"/>
        <v>1.9400000000000001E-2</v>
      </c>
      <c r="M235" s="103">
        <f t="shared" si="27"/>
        <v>1.9630000000000002E-2</v>
      </c>
      <c r="N235" s="103">
        <f t="shared" si="27"/>
        <v>1.9869999999999999E-2</v>
      </c>
      <c r="O235" s="103">
        <f t="shared" si="27"/>
        <v>2.0109999999999999E-2</v>
      </c>
      <c r="P235" s="103">
        <f t="shared" si="27"/>
        <v>2.035E-2</v>
      </c>
      <c r="Q235" s="103">
        <f t="shared" si="27"/>
        <v>2.0590000000000001E-2</v>
      </c>
      <c r="R235" s="103">
        <f t="shared" si="27"/>
        <v>2.0840000000000001E-2</v>
      </c>
      <c r="S235" s="103">
        <f t="shared" si="27"/>
        <v>2.1090000000000001E-2</v>
      </c>
      <c r="T235" s="103">
        <f t="shared" si="27"/>
        <v>2.1340000000000001E-2</v>
      </c>
      <c r="U235" s="103">
        <f t="shared" si="27"/>
        <v>2.1559999999999999E-2</v>
      </c>
      <c r="V235" s="103">
        <f t="shared" si="27"/>
        <v>2.1780000000000001E-2</v>
      </c>
      <c r="W235" s="103">
        <f t="shared" si="27"/>
        <v>2.2009999999999998E-2</v>
      </c>
      <c r="X235" s="103">
        <f t="shared" si="27"/>
        <v>2.2239999999999999E-2</v>
      </c>
      <c r="Y235" s="103">
        <f t="shared" si="27"/>
        <v>2.247E-2</v>
      </c>
      <c r="Z235" s="103">
        <f t="shared" si="27"/>
        <v>2.2700000000000001E-2</v>
      </c>
      <c r="AA235" s="103">
        <f t="shared" si="27"/>
        <v>2.2939999999999999E-2</v>
      </c>
      <c r="AB235" s="103">
        <f t="shared" si="27"/>
        <v>2.3179999999999999E-2</v>
      </c>
      <c r="AC235" s="103">
        <f t="shared" si="27"/>
        <v>2.342E-2</v>
      </c>
      <c r="AD235" s="103">
        <f t="shared" si="27"/>
        <v>2.366E-2</v>
      </c>
      <c r="AE235" s="103">
        <f t="shared" si="27"/>
        <v>2.3890000000000002E-2</v>
      </c>
      <c r="AF235" s="103">
        <f t="shared" si="27"/>
        <v>2.4119999999999999E-2</v>
      </c>
      <c r="AG235" s="103">
        <f t="shared" si="27"/>
        <v>2.435E-2</v>
      </c>
      <c r="AH235" s="103">
        <f t="shared" si="27"/>
        <v>2.4580000000000001E-2</v>
      </c>
      <c r="AI235" s="103">
        <f t="shared" si="27"/>
        <v>2.4819999999999998E-2</v>
      </c>
      <c r="AJ235" s="103">
        <f t="shared" si="27"/>
        <v>2.5059999999999999E-2</v>
      </c>
      <c r="AK235" s="103">
        <f t="shared" si="27"/>
        <v>2.53E-2</v>
      </c>
      <c r="AL235" s="103">
        <f t="shared" si="27"/>
        <v>2.554E-2</v>
      </c>
      <c r="AM235" s="103">
        <f t="shared" si="27"/>
        <v>2.579E-2</v>
      </c>
      <c r="AN235" s="103">
        <f t="shared" si="27"/>
        <v>2.6040000000000001E-2</v>
      </c>
      <c r="AO235" s="103">
        <f t="shared" si="27"/>
        <v>2.631E-2</v>
      </c>
      <c r="AP235" s="103">
        <f t="shared" si="27"/>
        <v>2.6579999999999999E-2</v>
      </c>
      <c r="AQ235" s="103">
        <f t="shared" si="27"/>
        <v>2.6859999999999998E-2</v>
      </c>
      <c r="AR235" s="103">
        <f t="shared" si="27"/>
        <v>2.7140000000000001E-2</v>
      </c>
      <c r="AS235" s="103">
        <f t="shared" si="27"/>
        <v>2.742E-2</v>
      </c>
      <c r="AT235" s="103">
        <f t="shared" si="27"/>
        <v>2.7709999999999999E-2</v>
      </c>
      <c r="AU235" s="103">
        <f t="shared" si="27"/>
        <v>2.8000000000000001E-2</v>
      </c>
      <c r="AV235" s="103">
        <f t="shared" si="27"/>
        <v>2.8289999999999999E-2</v>
      </c>
      <c r="AW235" s="103">
        <f t="shared" si="27"/>
        <v>2.8580000000000001E-2</v>
      </c>
      <c r="AX235" s="103">
        <f t="shared" si="27"/>
        <v>2.8879999999999999E-2</v>
      </c>
      <c r="AY235" s="103">
        <f t="shared" si="27"/>
        <v>2.9180000000000001E-2</v>
      </c>
      <c r="AZ235" s="103">
        <f t="shared" si="27"/>
        <v>2.9479999999999999E-2</v>
      </c>
      <c r="BA235" s="103">
        <f t="shared" si="27"/>
        <v>2.9790000000000001E-2</v>
      </c>
      <c r="BB235" s="103">
        <f t="shared" si="27"/>
        <v>3.0099999999999998E-2</v>
      </c>
    </row>
    <row r="236" spans="2:54" x14ac:dyDescent="0.2">
      <c r="B236" s="45" t="s">
        <v>250</v>
      </c>
      <c r="C236" s="103">
        <f>0.11*0.01</f>
        <v>1.1000000000000001E-3</v>
      </c>
      <c r="D236" s="103">
        <f t="shared" ref="D236:S240" si="28">ROUND(C236*(1+(0.8*D$23)),5)</f>
        <v>1.1199999999999999E-3</v>
      </c>
      <c r="E236" s="103">
        <f t="shared" si="28"/>
        <v>1.15E-3</v>
      </c>
      <c r="F236" s="103">
        <f t="shared" si="28"/>
        <v>1.17E-3</v>
      </c>
      <c r="G236" s="103">
        <f t="shared" si="28"/>
        <v>1.1900000000000001E-3</v>
      </c>
      <c r="H236" s="103">
        <f t="shared" si="28"/>
        <v>1.2099999999999999E-3</v>
      </c>
      <c r="I236" s="103">
        <f t="shared" si="28"/>
        <v>1.23E-3</v>
      </c>
      <c r="J236" s="103">
        <f t="shared" si="28"/>
        <v>1.25E-3</v>
      </c>
      <c r="K236" s="103">
        <f t="shared" si="28"/>
        <v>1.2700000000000001E-3</v>
      </c>
      <c r="L236" s="103">
        <f t="shared" si="28"/>
        <v>1.2899999999999999E-3</v>
      </c>
      <c r="M236" s="103">
        <f t="shared" si="28"/>
        <v>1.31E-3</v>
      </c>
      <c r="N236" s="103">
        <f t="shared" si="28"/>
        <v>1.33E-3</v>
      </c>
      <c r="O236" s="103">
        <f t="shared" si="28"/>
        <v>1.3500000000000001E-3</v>
      </c>
      <c r="P236" s="103">
        <f t="shared" si="28"/>
        <v>1.3699999999999999E-3</v>
      </c>
      <c r="Q236" s="103">
        <f t="shared" si="28"/>
        <v>1.39E-3</v>
      </c>
      <c r="R236" s="103">
        <f t="shared" si="28"/>
        <v>1.41E-3</v>
      </c>
      <c r="S236" s="103">
        <f t="shared" si="28"/>
        <v>1.4300000000000001E-3</v>
      </c>
      <c r="T236" s="103">
        <f t="shared" si="27"/>
        <v>1.4499999999999999E-3</v>
      </c>
      <c r="U236" s="103">
        <f t="shared" si="27"/>
        <v>1.47E-3</v>
      </c>
      <c r="V236" s="103">
        <f t="shared" si="27"/>
        <v>1.49E-3</v>
      </c>
      <c r="W236" s="103">
        <f t="shared" si="27"/>
        <v>1.5100000000000001E-3</v>
      </c>
      <c r="X236" s="103">
        <f t="shared" si="27"/>
        <v>1.5299999999999999E-3</v>
      </c>
      <c r="Y236" s="103">
        <f t="shared" si="27"/>
        <v>1.5499999999999999E-3</v>
      </c>
      <c r="Z236" s="103">
        <f t="shared" si="27"/>
        <v>1.57E-3</v>
      </c>
      <c r="AA236" s="103">
        <f t="shared" si="27"/>
        <v>1.5900000000000001E-3</v>
      </c>
      <c r="AB236" s="103">
        <f t="shared" si="27"/>
        <v>1.6100000000000001E-3</v>
      </c>
      <c r="AC236" s="103">
        <f t="shared" si="27"/>
        <v>1.6299999999999999E-3</v>
      </c>
      <c r="AD236" s="103">
        <f t="shared" si="27"/>
        <v>1.65E-3</v>
      </c>
      <c r="AE236" s="103">
        <f t="shared" si="27"/>
        <v>1.67E-3</v>
      </c>
      <c r="AF236" s="103">
        <f t="shared" si="27"/>
        <v>1.6900000000000001E-3</v>
      </c>
      <c r="AG236" s="103">
        <f t="shared" si="27"/>
        <v>1.7099999999999999E-3</v>
      </c>
      <c r="AH236" s="103">
        <f t="shared" si="27"/>
        <v>1.73E-3</v>
      </c>
      <c r="AI236" s="103">
        <f t="shared" si="27"/>
        <v>1.75E-3</v>
      </c>
      <c r="AJ236" s="103">
        <f t="shared" si="27"/>
        <v>1.7700000000000001E-3</v>
      </c>
      <c r="AK236" s="103">
        <f t="shared" si="27"/>
        <v>1.7899999999999999E-3</v>
      </c>
      <c r="AL236" s="103">
        <f t="shared" si="27"/>
        <v>1.81E-3</v>
      </c>
      <c r="AM236" s="103">
        <f t="shared" si="27"/>
        <v>1.83E-3</v>
      </c>
      <c r="AN236" s="103">
        <f t="shared" si="27"/>
        <v>1.8500000000000001E-3</v>
      </c>
      <c r="AO236" s="103">
        <f t="shared" si="27"/>
        <v>1.8699999999999999E-3</v>
      </c>
      <c r="AP236" s="103">
        <f t="shared" si="27"/>
        <v>1.89E-3</v>
      </c>
      <c r="AQ236" s="103">
        <f t="shared" si="27"/>
        <v>1.91E-3</v>
      </c>
      <c r="AR236" s="103">
        <f t="shared" si="27"/>
        <v>1.9300000000000001E-3</v>
      </c>
      <c r="AS236" s="103">
        <f t="shared" si="27"/>
        <v>1.9499999999999999E-3</v>
      </c>
      <c r="AT236" s="103">
        <f t="shared" si="27"/>
        <v>1.97E-3</v>
      </c>
      <c r="AU236" s="103">
        <f t="shared" si="27"/>
        <v>1.99E-3</v>
      </c>
      <c r="AV236" s="103">
        <f t="shared" si="27"/>
        <v>2.0100000000000001E-3</v>
      </c>
      <c r="AW236" s="103">
        <f t="shared" si="27"/>
        <v>2.0300000000000001E-3</v>
      </c>
      <c r="AX236" s="103">
        <f t="shared" si="27"/>
        <v>2.0500000000000002E-3</v>
      </c>
      <c r="AY236" s="103">
        <f t="shared" si="27"/>
        <v>2.0699999999999998E-3</v>
      </c>
      <c r="AZ236" s="103">
        <f t="shared" si="27"/>
        <v>2.0899999999999998E-3</v>
      </c>
      <c r="BA236" s="103">
        <f t="shared" si="27"/>
        <v>2.1099999999999999E-3</v>
      </c>
      <c r="BB236" s="103">
        <f t="shared" si="27"/>
        <v>2.1299999999999999E-3</v>
      </c>
    </row>
    <row r="237" spans="2:54" x14ac:dyDescent="0.2">
      <c r="B237" s="45" t="s">
        <v>251</v>
      </c>
      <c r="C237" s="103">
        <f>0.01*0.01</f>
        <v>1E-4</v>
      </c>
      <c r="D237" s="103">
        <f t="shared" si="28"/>
        <v>1E-4</v>
      </c>
      <c r="E237" s="103">
        <f t="shared" si="27"/>
        <v>1E-4</v>
      </c>
      <c r="F237" s="103">
        <f t="shared" si="27"/>
        <v>1E-4</v>
      </c>
      <c r="G237" s="103">
        <f t="shared" si="27"/>
        <v>1E-4</v>
      </c>
      <c r="H237" s="103">
        <f t="shared" si="27"/>
        <v>1E-4</v>
      </c>
      <c r="I237" s="103">
        <f t="shared" si="27"/>
        <v>1E-4</v>
      </c>
      <c r="J237" s="103">
        <f t="shared" si="27"/>
        <v>1E-4</v>
      </c>
      <c r="K237" s="103">
        <f t="shared" si="27"/>
        <v>1E-4</v>
      </c>
      <c r="L237" s="103">
        <f t="shared" si="27"/>
        <v>1E-4</v>
      </c>
      <c r="M237" s="103">
        <f t="shared" si="27"/>
        <v>1E-4</v>
      </c>
      <c r="N237" s="103">
        <f t="shared" si="27"/>
        <v>1E-4</v>
      </c>
      <c r="O237" s="103">
        <f t="shared" si="27"/>
        <v>1E-4</v>
      </c>
      <c r="P237" s="103">
        <f t="shared" si="27"/>
        <v>1E-4</v>
      </c>
      <c r="Q237" s="103">
        <f t="shared" si="27"/>
        <v>1E-4</v>
      </c>
      <c r="R237" s="103">
        <f t="shared" si="27"/>
        <v>1E-4</v>
      </c>
      <c r="S237" s="103">
        <f t="shared" si="27"/>
        <v>1E-4</v>
      </c>
      <c r="T237" s="103">
        <f t="shared" si="27"/>
        <v>1E-4</v>
      </c>
      <c r="U237" s="103">
        <f t="shared" si="27"/>
        <v>1E-4</v>
      </c>
      <c r="V237" s="103">
        <f t="shared" si="27"/>
        <v>1E-4</v>
      </c>
      <c r="W237" s="103">
        <f t="shared" si="27"/>
        <v>1E-4</v>
      </c>
      <c r="X237" s="103">
        <f t="shared" si="27"/>
        <v>1E-4</v>
      </c>
      <c r="Y237" s="103">
        <f t="shared" si="27"/>
        <v>1E-4</v>
      </c>
      <c r="Z237" s="103">
        <f t="shared" si="27"/>
        <v>1E-4</v>
      </c>
      <c r="AA237" s="103">
        <f t="shared" si="27"/>
        <v>1E-4</v>
      </c>
      <c r="AB237" s="103">
        <f t="shared" si="27"/>
        <v>1E-4</v>
      </c>
      <c r="AC237" s="103">
        <f t="shared" si="27"/>
        <v>1E-4</v>
      </c>
      <c r="AD237" s="103">
        <f t="shared" si="27"/>
        <v>1E-4</v>
      </c>
      <c r="AE237" s="103">
        <f t="shared" si="27"/>
        <v>1E-4</v>
      </c>
      <c r="AF237" s="103">
        <f t="shared" si="27"/>
        <v>1E-4</v>
      </c>
      <c r="AG237" s="103">
        <f t="shared" si="27"/>
        <v>1E-4</v>
      </c>
      <c r="AH237" s="103">
        <f t="shared" si="27"/>
        <v>1E-4</v>
      </c>
      <c r="AI237" s="103">
        <f t="shared" si="27"/>
        <v>1E-4</v>
      </c>
      <c r="AJ237" s="103">
        <f t="shared" si="27"/>
        <v>1E-4</v>
      </c>
      <c r="AK237" s="103">
        <f t="shared" si="27"/>
        <v>1E-4</v>
      </c>
      <c r="AL237" s="103">
        <f t="shared" si="27"/>
        <v>1E-4</v>
      </c>
      <c r="AM237" s="103">
        <f t="shared" si="27"/>
        <v>1E-4</v>
      </c>
      <c r="AN237" s="103">
        <f t="shared" si="27"/>
        <v>1E-4</v>
      </c>
      <c r="AO237" s="103">
        <f t="shared" si="27"/>
        <v>1E-4</v>
      </c>
      <c r="AP237" s="103">
        <f t="shared" si="27"/>
        <v>1E-4</v>
      </c>
      <c r="AQ237" s="103">
        <f t="shared" si="27"/>
        <v>1E-4</v>
      </c>
      <c r="AR237" s="103">
        <f t="shared" si="27"/>
        <v>1E-4</v>
      </c>
      <c r="AS237" s="103">
        <f t="shared" si="27"/>
        <v>1E-4</v>
      </c>
      <c r="AT237" s="103">
        <f t="shared" si="27"/>
        <v>1E-4</v>
      </c>
      <c r="AU237" s="103">
        <f t="shared" si="27"/>
        <v>1E-4</v>
      </c>
      <c r="AV237" s="103">
        <f t="shared" si="27"/>
        <v>1E-4</v>
      </c>
      <c r="AW237" s="103">
        <f t="shared" si="27"/>
        <v>1E-4</v>
      </c>
      <c r="AX237" s="103">
        <f t="shared" si="27"/>
        <v>1E-4</v>
      </c>
      <c r="AY237" s="103">
        <f t="shared" si="27"/>
        <v>1E-4</v>
      </c>
      <c r="AZ237" s="103">
        <f t="shared" si="27"/>
        <v>1E-4</v>
      </c>
      <c r="BA237" s="103">
        <f t="shared" si="27"/>
        <v>1E-4</v>
      </c>
      <c r="BB237" s="103">
        <f t="shared" si="27"/>
        <v>1E-4</v>
      </c>
    </row>
    <row r="238" spans="2:54" x14ac:dyDescent="0.2">
      <c r="B238" s="45" t="s">
        <v>252</v>
      </c>
      <c r="C238" s="103">
        <f>15.23*0.01</f>
        <v>0.15230000000000002</v>
      </c>
      <c r="D238" s="103">
        <f t="shared" si="28"/>
        <v>0.15559000000000001</v>
      </c>
      <c r="E238" s="103">
        <f t="shared" ref="E238:BB240" si="29">ROUND(D238*(1+(0.8*E$23)),5)</f>
        <v>0.15908</v>
      </c>
      <c r="F238" s="103">
        <f t="shared" si="29"/>
        <v>0.16175</v>
      </c>
      <c r="G238" s="103">
        <f t="shared" si="29"/>
        <v>0.16395000000000001</v>
      </c>
      <c r="H238" s="103">
        <f t="shared" si="29"/>
        <v>0.16631000000000001</v>
      </c>
      <c r="I238" s="103">
        <f t="shared" si="29"/>
        <v>0.16844000000000001</v>
      </c>
      <c r="J238" s="103">
        <f t="shared" si="29"/>
        <v>0.1706</v>
      </c>
      <c r="K238" s="103">
        <f t="shared" si="29"/>
        <v>0.17265</v>
      </c>
      <c r="L238" s="103">
        <f t="shared" si="29"/>
        <v>0.17471999999999999</v>
      </c>
      <c r="M238" s="103">
        <f t="shared" si="29"/>
        <v>0.17682</v>
      </c>
      <c r="N238" s="103">
        <f t="shared" si="29"/>
        <v>0.17893999999999999</v>
      </c>
      <c r="O238" s="103">
        <f t="shared" si="29"/>
        <v>0.18109</v>
      </c>
      <c r="P238" s="103">
        <f t="shared" si="29"/>
        <v>0.18326000000000001</v>
      </c>
      <c r="Q238" s="103">
        <f t="shared" si="29"/>
        <v>0.18546000000000001</v>
      </c>
      <c r="R238" s="103">
        <f t="shared" si="29"/>
        <v>0.18769</v>
      </c>
      <c r="S238" s="103">
        <f t="shared" si="29"/>
        <v>0.18994</v>
      </c>
      <c r="T238" s="103">
        <f t="shared" si="29"/>
        <v>0.19222</v>
      </c>
      <c r="U238" s="103">
        <f t="shared" si="29"/>
        <v>0.19422</v>
      </c>
      <c r="V238" s="103">
        <f t="shared" si="29"/>
        <v>0.19624</v>
      </c>
      <c r="W238" s="103">
        <f t="shared" si="29"/>
        <v>0.19828000000000001</v>
      </c>
      <c r="X238" s="103">
        <f t="shared" si="29"/>
        <v>0.20033999999999999</v>
      </c>
      <c r="Y238" s="103">
        <f t="shared" si="29"/>
        <v>0.20241999999999999</v>
      </c>
      <c r="Z238" s="103">
        <f t="shared" si="29"/>
        <v>0.20452999999999999</v>
      </c>
      <c r="AA238" s="103">
        <f t="shared" si="29"/>
        <v>0.20666000000000001</v>
      </c>
      <c r="AB238" s="103">
        <f t="shared" si="29"/>
        <v>0.20881</v>
      </c>
      <c r="AC238" s="103">
        <f t="shared" si="29"/>
        <v>0.21098</v>
      </c>
      <c r="AD238" s="103">
        <f t="shared" si="29"/>
        <v>0.21317</v>
      </c>
      <c r="AE238" s="103">
        <f t="shared" si="29"/>
        <v>0.21521999999999999</v>
      </c>
      <c r="AF238" s="103">
        <f t="shared" si="29"/>
        <v>0.21729000000000001</v>
      </c>
      <c r="AG238" s="103">
        <f t="shared" si="29"/>
        <v>0.21937999999999999</v>
      </c>
      <c r="AH238" s="103">
        <f t="shared" si="29"/>
        <v>0.22148999999999999</v>
      </c>
      <c r="AI238" s="103">
        <f t="shared" si="29"/>
        <v>0.22362000000000001</v>
      </c>
      <c r="AJ238" s="103">
        <f t="shared" si="29"/>
        <v>0.22577</v>
      </c>
      <c r="AK238" s="103">
        <f t="shared" si="29"/>
        <v>0.22794</v>
      </c>
      <c r="AL238" s="103">
        <f t="shared" si="29"/>
        <v>0.23013</v>
      </c>
      <c r="AM238" s="103">
        <f t="shared" si="29"/>
        <v>0.23233999999999999</v>
      </c>
      <c r="AN238" s="103">
        <f t="shared" si="29"/>
        <v>0.23457</v>
      </c>
      <c r="AO238" s="103">
        <f t="shared" si="29"/>
        <v>0.23701</v>
      </c>
      <c r="AP238" s="103">
        <f t="shared" si="29"/>
        <v>0.23946999999999999</v>
      </c>
      <c r="AQ238" s="103">
        <f t="shared" si="29"/>
        <v>0.24196000000000001</v>
      </c>
      <c r="AR238" s="103">
        <f t="shared" si="29"/>
        <v>0.24448</v>
      </c>
      <c r="AS238" s="103">
        <f t="shared" si="29"/>
        <v>0.24701999999999999</v>
      </c>
      <c r="AT238" s="103">
        <f t="shared" si="29"/>
        <v>0.24959000000000001</v>
      </c>
      <c r="AU238" s="103">
        <f t="shared" si="29"/>
        <v>0.25219000000000003</v>
      </c>
      <c r="AV238" s="103">
        <f t="shared" si="29"/>
        <v>0.25480999999999998</v>
      </c>
      <c r="AW238" s="103">
        <f t="shared" si="29"/>
        <v>0.25746000000000002</v>
      </c>
      <c r="AX238" s="103">
        <f t="shared" si="29"/>
        <v>0.26013999999999998</v>
      </c>
      <c r="AY238" s="103">
        <f t="shared" si="29"/>
        <v>0.26284999999999997</v>
      </c>
      <c r="AZ238" s="103">
        <f t="shared" si="29"/>
        <v>0.26557999999999998</v>
      </c>
      <c r="BA238" s="103">
        <f t="shared" si="29"/>
        <v>0.26834000000000002</v>
      </c>
      <c r="BB238" s="103">
        <f t="shared" si="29"/>
        <v>0.27112999999999998</v>
      </c>
    </row>
    <row r="239" spans="2:54" x14ac:dyDescent="0.2">
      <c r="B239" s="45" t="s">
        <v>253</v>
      </c>
      <c r="C239" s="103">
        <f>0.95*0.01</f>
        <v>9.4999999999999998E-3</v>
      </c>
      <c r="D239" s="103">
        <f t="shared" si="28"/>
        <v>9.7099999999999999E-3</v>
      </c>
      <c r="E239" s="103">
        <f t="shared" si="29"/>
        <v>9.9299999999999996E-3</v>
      </c>
      <c r="F239" s="103">
        <f t="shared" si="29"/>
        <v>1.01E-2</v>
      </c>
      <c r="G239" s="103">
        <f t="shared" si="29"/>
        <v>1.0240000000000001E-2</v>
      </c>
      <c r="H239" s="103">
        <f t="shared" si="29"/>
        <v>1.039E-2</v>
      </c>
      <c r="I239" s="103">
        <f t="shared" si="29"/>
        <v>1.052E-2</v>
      </c>
      <c r="J239" s="103">
        <f t="shared" si="29"/>
        <v>1.065E-2</v>
      </c>
      <c r="K239" s="103">
        <f t="shared" si="29"/>
        <v>1.078E-2</v>
      </c>
      <c r="L239" s="103">
        <f t="shared" si="29"/>
        <v>1.091E-2</v>
      </c>
      <c r="M239" s="103">
        <f t="shared" si="29"/>
        <v>1.1039999999999999E-2</v>
      </c>
      <c r="N239" s="103">
        <f t="shared" si="29"/>
        <v>1.1169999999999999E-2</v>
      </c>
      <c r="O239" s="103">
        <f t="shared" si="29"/>
        <v>1.1299999999999999E-2</v>
      </c>
      <c r="P239" s="103">
        <f t="shared" si="29"/>
        <v>1.1440000000000001E-2</v>
      </c>
      <c r="Q239" s="103">
        <f t="shared" si="29"/>
        <v>1.158E-2</v>
      </c>
      <c r="R239" s="103">
        <f t="shared" si="29"/>
        <v>1.172E-2</v>
      </c>
      <c r="S239" s="103">
        <f t="shared" si="29"/>
        <v>1.1860000000000001E-2</v>
      </c>
      <c r="T239" s="103">
        <f t="shared" si="29"/>
        <v>1.2E-2</v>
      </c>
      <c r="U239" s="103">
        <f t="shared" si="29"/>
        <v>1.2120000000000001E-2</v>
      </c>
      <c r="V239" s="103">
        <f t="shared" si="29"/>
        <v>1.225E-2</v>
      </c>
      <c r="W239" s="103">
        <f t="shared" si="29"/>
        <v>1.238E-2</v>
      </c>
      <c r="X239" s="103">
        <f t="shared" si="29"/>
        <v>1.251E-2</v>
      </c>
      <c r="Y239" s="103">
        <f t="shared" si="29"/>
        <v>1.264E-2</v>
      </c>
      <c r="Z239" s="103">
        <f t="shared" si="29"/>
        <v>1.277E-2</v>
      </c>
      <c r="AA239" s="103">
        <f t="shared" si="29"/>
        <v>1.29E-2</v>
      </c>
      <c r="AB239" s="103">
        <f t="shared" si="29"/>
        <v>1.303E-2</v>
      </c>
      <c r="AC239" s="103">
        <f t="shared" si="29"/>
        <v>1.3169999999999999E-2</v>
      </c>
      <c r="AD239" s="103">
        <f t="shared" si="29"/>
        <v>1.3310000000000001E-2</v>
      </c>
      <c r="AE239" s="103">
        <f t="shared" si="29"/>
        <v>1.3440000000000001E-2</v>
      </c>
      <c r="AF239" s="103">
        <f t="shared" si="29"/>
        <v>1.357E-2</v>
      </c>
      <c r="AG239" s="103">
        <f t="shared" si="29"/>
        <v>1.37E-2</v>
      </c>
      <c r="AH239" s="103">
        <f t="shared" si="29"/>
        <v>1.383E-2</v>
      </c>
      <c r="AI239" s="103">
        <f t="shared" si="29"/>
        <v>1.396E-2</v>
      </c>
      <c r="AJ239" s="103">
        <f t="shared" si="29"/>
        <v>1.409E-2</v>
      </c>
      <c r="AK239" s="103">
        <f t="shared" si="29"/>
        <v>1.423E-2</v>
      </c>
      <c r="AL239" s="103">
        <f t="shared" si="29"/>
        <v>1.4370000000000001E-2</v>
      </c>
      <c r="AM239" s="103">
        <f t="shared" si="29"/>
        <v>1.451E-2</v>
      </c>
      <c r="AN239" s="103">
        <f t="shared" si="29"/>
        <v>1.465E-2</v>
      </c>
      <c r="AO239" s="103">
        <f t="shared" si="29"/>
        <v>1.4800000000000001E-2</v>
      </c>
      <c r="AP239" s="103">
        <f t="shared" si="29"/>
        <v>1.495E-2</v>
      </c>
      <c r="AQ239" s="103">
        <f t="shared" si="29"/>
        <v>1.511E-2</v>
      </c>
      <c r="AR239" s="103">
        <f t="shared" si="29"/>
        <v>1.5270000000000001E-2</v>
      </c>
      <c r="AS239" s="103">
        <f t="shared" si="29"/>
        <v>1.5429999999999999E-2</v>
      </c>
      <c r="AT239" s="103">
        <f t="shared" si="29"/>
        <v>1.559E-2</v>
      </c>
      <c r="AU239" s="103">
        <f t="shared" si="29"/>
        <v>1.575E-2</v>
      </c>
      <c r="AV239" s="103">
        <f t="shared" si="29"/>
        <v>1.5910000000000001E-2</v>
      </c>
      <c r="AW239" s="103">
        <f t="shared" si="29"/>
        <v>1.6080000000000001E-2</v>
      </c>
      <c r="AX239" s="103">
        <f t="shared" si="29"/>
        <v>1.6250000000000001E-2</v>
      </c>
      <c r="AY239" s="103">
        <f t="shared" si="29"/>
        <v>1.6420000000000001E-2</v>
      </c>
      <c r="AZ239" s="103">
        <f t="shared" si="29"/>
        <v>1.6590000000000001E-2</v>
      </c>
      <c r="BA239" s="103">
        <f t="shared" si="29"/>
        <v>1.6760000000000001E-2</v>
      </c>
      <c r="BB239" s="103">
        <f t="shared" si="29"/>
        <v>1.6930000000000001E-2</v>
      </c>
    </row>
    <row r="240" spans="2:54" x14ac:dyDescent="0.2">
      <c r="B240" s="45" t="s">
        <v>254</v>
      </c>
      <c r="C240" s="103">
        <f>0.12*0.01</f>
        <v>1.1999999999999999E-3</v>
      </c>
      <c r="D240" s="103">
        <f t="shared" si="28"/>
        <v>1.23E-3</v>
      </c>
      <c r="E240" s="103">
        <f t="shared" si="29"/>
        <v>1.2600000000000001E-3</v>
      </c>
      <c r="F240" s="103">
        <f t="shared" si="29"/>
        <v>1.2800000000000001E-3</v>
      </c>
      <c r="G240" s="103">
        <f t="shared" si="29"/>
        <v>1.2999999999999999E-3</v>
      </c>
      <c r="H240" s="103">
        <f t="shared" si="29"/>
        <v>1.32E-3</v>
      </c>
      <c r="I240" s="103">
        <f t="shared" si="29"/>
        <v>1.34E-3</v>
      </c>
      <c r="J240" s="103">
        <f t="shared" si="29"/>
        <v>1.3600000000000001E-3</v>
      </c>
      <c r="K240" s="103">
        <f t="shared" si="29"/>
        <v>1.3799999999999999E-3</v>
      </c>
      <c r="L240" s="103">
        <f t="shared" si="29"/>
        <v>1.4E-3</v>
      </c>
      <c r="M240" s="103">
        <f t="shared" si="29"/>
        <v>1.42E-3</v>
      </c>
      <c r="N240" s="103">
        <f t="shared" si="29"/>
        <v>1.4400000000000001E-3</v>
      </c>
      <c r="O240" s="103">
        <f t="shared" si="29"/>
        <v>1.4599999999999999E-3</v>
      </c>
      <c r="P240" s="103">
        <f t="shared" si="29"/>
        <v>1.48E-3</v>
      </c>
      <c r="Q240" s="103">
        <f t="shared" si="29"/>
        <v>1.5E-3</v>
      </c>
      <c r="R240" s="103">
        <f t="shared" si="29"/>
        <v>1.5200000000000001E-3</v>
      </c>
      <c r="S240" s="103">
        <f t="shared" si="29"/>
        <v>1.5399999999999999E-3</v>
      </c>
      <c r="T240" s="103">
        <f t="shared" si="29"/>
        <v>1.56E-3</v>
      </c>
      <c r="U240" s="103">
        <f t="shared" si="29"/>
        <v>1.58E-3</v>
      </c>
      <c r="V240" s="103">
        <f t="shared" si="29"/>
        <v>1.6000000000000001E-3</v>
      </c>
      <c r="W240" s="103">
        <f t="shared" si="29"/>
        <v>1.6199999999999999E-3</v>
      </c>
      <c r="X240" s="103">
        <f t="shared" si="29"/>
        <v>1.64E-3</v>
      </c>
      <c r="Y240" s="103">
        <f t="shared" si="29"/>
        <v>1.66E-3</v>
      </c>
      <c r="Z240" s="103">
        <f t="shared" si="29"/>
        <v>1.6800000000000001E-3</v>
      </c>
      <c r="AA240" s="103">
        <f t="shared" si="29"/>
        <v>1.6999999999999999E-3</v>
      </c>
      <c r="AB240" s="103">
        <f t="shared" si="29"/>
        <v>1.72E-3</v>
      </c>
      <c r="AC240" s="103">
        <f t="shared" si="29"/>
        <v>1.74E-3</v>
      </c>
      <c r="AD240" s="103">
        <f t="shared" si="29"/>
        <v>1.7600000000000001E-3</v>
      </c>
      <c r="AE240" s="103">
        <f t="shared" si="29"/>
        <v>1.7799999999999999E-3</v>
      </c>
      <c r="AF240" s="103">
        <f t="shared" si="29"/>
        <v>1.8E-3</v>
      </c>
      <c r="AG240" s="103">
        <f t="shared" si="29"/>
        <v>1.82E-3</v>
      </c>
      <c r="AH240" s="103">
        <f t="shared" si="29"/>
        <v>1.8400000000000001E-3</v>
      </c>
      <c r="AI240" s="103">
        <f t="shared" si="29"/>
        <v>1.8600000000000001E-3</v>
      </c>
      <c r="AJ240" s="103">
        <f t="shared" si="29"/>
        <v>1.8799999999999999E-3</v>
      </c>
      <c r="AK240" s="103">
        <f t="shared" si="29"/>
        <v>1.9E-3</v>
      </c>
      <c r="AL240" s="103">
        <f t="shared" si="29"/>
        <v>1.92E-3</v>
      </c>
      <c r="AM240" s="103">
        <f t="shared" si="29"/>
        <v>1.9400000000000001E-3</v>
      </c>
      <c r="AN240" s="103">
        <f t="shared" si="29"/>
        <v>1.9599999999999999E-3</v>
      </c>
      <c r="AO240" s="103">
        <f t="shared" si="29"/>
        <v>1.98E-3</v>
      </c>
      <c r="AP240" s="103">
        <f t="shared" si="29"/>
        <v>2E-3</v>
      </c>
      <c r="AQ240" s="103">
        <f t="shared" si="29"/>
        <v>2.0200000000000001E-3</v>
      </c>
      <c r="AR240" s="103">
        <f t="shared" si="29"/>
        <v>2.0400000000000001E-3</v>
      </c>
      <c r="AS240" s="103">
        <f t="shared" si="29"/>
        <v>2.0600000000000002E-3</v>
      </c>
      <c r="AT240" s="103">
        <f t="shared" si="29"/>
        <v>2.0799999999999998E-3</v>
      </c>
      <c r="AU240" s="103">
        <f t="shared" si="29"/>
        <v>2.0999999999999999E-3</v>
      </c>
      <c r="AV240" s="103">
        <f t="shared" si="29"/>
        <v>2.1199999999999999E-3</v>
      </c>
      <c r="AW240" s="103">
        <f t="shared" si="29"/>
        <v>2.14E-3</v>
      </c>
      <c r="AX240" s="103">
        <f t="shared" si="29"/>
        <v>2.16E-3</v>
      </c>
      <c r="AY240" s="103">
        <f t="shared" si="29"/>
        <v>2.1800000000000001E-3</v>
      </c>
      <c r="AZ240" s="103">
        <f t="shared" si="29"/>
        <v>2.2000000000000001E-3</v>
      </c>
      <c r="BA240" s="103">
        <f t="shared" si="29"/>
        <v>2.2200000000000002E-3</v>
      </c>
      <c r="BB240" s="103">
        <f t="shared" si="29"/>
        <v>2.2399999999999998E-3</v>
      </c>
    </row>
    <row r="241" spans="2:2" x14ac:dyDescent="0.2">
      <c r="B241" s="1" t="s">
        <v>149</v>
      </c>
    </row>
  </sheetData>
  <mergeCells count="22">
    <mergeCell ref="B8:C8"/>
    <mergeCell ref="B39:C39"/>
    <mergeCell ref="B22:B23"/>
    <mergeCell ref="B115:E115"/>
    <mergeCell ref="B103:E103"/>
    <mergeCell ref="B80:G80"/>
    <mergeCell ref="B26:B28"/>
    <mergeCell ref="C26:C28"/>
    <mergeCell ref="D26:I26"/>
    <mergeCell ref="C66:F66"/>
    <mergeCell ref="G66:L66"/>
    <mergeCell ref="B220:G220"/>
    <mergeCell ref="B227:E227"/>
    <mergeCell ref="B110:D110"/>
    <mergeCell ref="C73:C75"/>
    <mergeCell ref="D73:I73"/>
    <mergeCell ref="B73:B74"/>
    <mergeCell ref="B150:C150"/>
    <mergeCell ref="C171:H171"/>
    <mergeCell ref="B185:D185"/>
    <mergeCell ref="B193:E193"/>
    <mergeCell ref="B203:E203"/>
  </mergeCells>
  <phoneticPr fontId="3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E64" twoDigitTextYear="1"/>
    <ignoredError sqref="C168:BB16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99"/>
  </sheetPr>
  <dimension ref="B2:AQ91"/>
  <sheetViews>
    <sheetView showWhiteSpace="0" zoomScaleNormal="100" workbookViewId="0">
      <selection activeCell="M5" sqref="M5:R8"/>
    </sheetView>
  </sheetViews>
  <sheetFormatPr defaultColWidth="9.140625" defaultRowHeight="11.25" x14ac:dyDescent="0.2"/>
  <cols>
    <col min="1" max="1" width="2.85546875" style="237" customWidth="1"/>
    <col min="2" max="2" width="54.140625" style="237" bestFit="1" customWidth="1"/>
    <col min="3" max="3" width="9.42578125" style="237" bestFit="1" customWidth="1"/>
    <col min="4" max="5" width="4.5703125" style="237" bestFit="1" customWidth="1"/>
    <col min="6" max="6" width="7.28515625" style="237" bestFit="1" customWidth="1"/>
    <col min="7" max="10" width="8.5703125" style="237" bestFit="1" customWidth="1"/>
    <col min="11" max="43" width="4.5703125" style="237" bestFit="1" customWidth="1"/>
    <col min="44" max="16384" width="9.140625" style="237"/>
  </cols>
  <sheetData>
    <row r="2" spans="2:43" x14ac:dyDescent="0.2">
      <c r="B2" s="236"/>
      <c r="C2" s="236"/>
      <c r="D2" s="236" t="s">
        <v>279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</row>
    <row r="3" spans="2:43" x14ac:dyDescent="0.2">
      <c r="B3" s="238" t="s">
        <v>416</v>
      </c>
      <c r="C3" s="238"/>
      <c r="D3" s="243">
        <v>1</v>
      </c>
      <c r="E3" s="243">
        <v>2</v>
      </c>
      <c r="F3" s="243">
        <v>3</v>
      </c>
      <c r="G3" s="243">
        <v>4</v>
      </c>
      <c r="H3" s="243">
        <v>5</v>
      </c>
      <c r="I3" s="243">
        <v>6</v>
      </c>
      <c r="J3" s="243">
        <v>7</v>
      </c>
      <c r="K3" s="243">
        <v>8</v>
      </c>
      <c r="L3" s="243">
        <v>9</v>
      </c>
      <c r="M3" s="243">
        <v>10</v>
      </c>
      <c r="N3" s="243">
        <v>11</v>
      </c>
      <c r="O3" s="243">
        <v>12</v>
      </c>
      <c r="P3" s="243">
        <v>13</v>
      </c>
      <c r="Q3" s="243">
        <v>14</v>
      </c>
      <c r="R3" s="243">
        <v>15</v>
      </c>
      <c r="S3" s="243">
        <v>16</v>
      </c>
      <c r="T3" s="243">
        <v>17</v>
      </c>
      <c r="U3" s="243">
        <v>18</v>
      </c>
      <c r="V3" s="243">
        <v>19</v>
      </c>
      <c r="W3" s="243">
        <v>20</v>
      </c>
      <c r="X3" s="243">
        <v>21</v>
      </c>
      <c r="Y3" s="243">
        <v>22</v>
      </c>
      <c r="Z3" s="243">
        <v>23</v>
      </c>
      <c r="AA3" s="243">
        <v>24</v>
      </c>
      <c r="AB3" s="243">
        <v>25</v>
      </c>
      <c r="AC3" s="243">
        <v>26</v>
      </c>
      <c r="AD3" s="243">
        <v>27</v>
      </c>
      <c r="AE3" s="243">
        <v>28</v>
      </c>
      <c r="AF3" s="243">
        <v>29</v>
      </c>
      <c r="AG3" s="243">
        <v>30</v>
      </c>
      <c r="AH3" s="243">
        <v>31</v>
      </c>
      <c r="AI3" s="243">
        <v>32</v>
      </c>
      <c r="AJ3" s="243">
        <v>33</v>
      </c>
      <c r="AK3" s="243">
        <v>34</v>
      </c>
      <c r="AL3" s="243">
        <v>35</v>
      </c>
      <c r="AM3" s="243">
        <v>36</v>
      </c>
      <c r="AN3" s="243">
        <v>37</v>
      </c>
      <c r="AO3" s="243">
        <v>38</v>
      </c>
      <c r="AP3" s="243">
        <v>39</v>
      </c>
      <c r="AQ3" s="243">
        <v>40</v>
      </c>
    </row>
    <row r="4" spans="2:43" x14ac:dyDescent="0.2">
      <c r="B4" s="239" t="s">
        <v>336</v>
      </c>
      <c r="C4" s="240" t="s">
        <v>281</v>
      </c>
      <c r="D4" s="246">
        <v>2024</v>
      </c>
      <c r="E4" s="246">
        <f>$D$4+D3</f>
        <v>2025</v>
      </c>
      <c r="F4" s="246">
        <f>$D$4+E3</f>
        <v>2026</v>
      </c>
      <c r="G4" s="246">
        <f t="shared" ref="G4:AG4" si="0">$D$4+F3</f>
        <v>2027</v>
      </c>
      <c r="H4" s="246">
        <f t="shared" si="0"/>
        <v>2028</v>
      </c>
      <c r="I4" s="246">
        <f t="shared" si="0"/>
        <v>2029</v>
      </c>
      <c r="J4" s="246">
        <f t="shared" si="0"/>
        <v>2030</v>
      </c>
      <c r="K4" s="246">
        <f t="shared" si="0"/>
        <v>2031</v>
      </c>
      <c r="L4" s="246">
        <f t="shared" si="0"/>
        <v>2032</v>
      </c>
      <c r="M4" s="246">
        <f t="shared" si="0"/>
        <v>2033</v>
      </c>
      <c r="N4" s="246">
        <f t="shared" si="0"/>
        <v>2034</v>
      </c>
      <c r="O4" s="246">
        <f t="shared" si="0"/>
        <v>2035</v>
      </c>
      <c r="P4" s="246">
        <f t="shared" si="0"/>
        <v>2036</v>
      </c>
      <c r="Q4" s="246">
        <f t="shared" si="0"/>
        <v>2037</v>
      </c>
      <c r="R4" s="246">
        <f t="shared" si="0"/>
        <v>2038</v>
      </c>
      <c r="S4" s="246">
        <f t="shared" si="0"/>
        <v>2039</v>
      </c>
      <c r="T4" s="246">
        <f t="shared" si="0"/>
        <v>2040</v>
      </c>
      <c r="U4" s="246">
        <f t="shared" si="0"/>
        <v>2041</v>
      </c>
      <c r="V4" s="246">
        <f t="shared" si="0"/>
        <v>2042</v>
      </c>
      <c r="W4" s="246">
        <f t="shared" si="0"/>
        <v>2043</v>
      </c>
      <c r="X4" s="246">
        <f t="shared" si="0"/>
        <v>2044</v>
      </c>
      <c r="Y4" s="246">
        <f t="shared" si="0"/>
        <v>2045</v>
      </c>
      <c r="Z4" s="246">
        <f t="shared" si="0"/>
        <v>2046</v>
      </c>
      <c r="AA4" s="246">
        <f t="shared" si="0"/>
        <v>2047</v>
      </c>
      <c r="AB4" s="246">
        <f t="shared" si="0"/>
        <v>2048</v>
      </c>
      <c r="AC4" s="246">
        <f t="shared" si="0"/>
        <v>2049</v>
      </c>
      <c r="AD4" s="246">
        <f t="shared" si="0"/>
        <v>2050</v>
      </c>
      <c r="AE4" s="246">
        <f t="shared" si="0"/>
        <v>2051</v>
      </c>
      <c r="AF4" s="246">
        <f t="shared" si="0"/>
        <v>2052</v>
      </c>
      <c r="AG4" s="246">
        <f t="shared" si="0"/>
        <v>2053</v>
      </c>
      <c r="AH4" s="246">
        <f t="shared" ref="AH4" si="1">$D$4+AG3</f>
        <v>2054</v>
      </c>
      <c r="AI4" s="246">
        <f t="shared" ref="AI4" si="2">$D$4+AH3</f>
        <v>2055</v>
      </c>
      <c r="AJ4" s="246">
        <f t="shared" ref="AJ4" si="3">$D$4+AI3</f>
        <v>2056</v>
      </c>
      <c r="AK4" s="246">
        <f t="shared" ref="AK4" si="4">$D$4+AJ3</f>
        <v>2057</v>
      </c>
      <c r="AL4" s="246">
        <f t="shared" ref="AL4" si="5">$D$4+AK3</f>
        <v>2058</v>
      </c>
      <c r="AM4" s="246">
        <f t="shared" ref="AM4" si="6">$D$4+AL3</f>
        <v>2059</v>
      </c>
      <c r="AN4" s="246">
        <f t="shared" ref="AN4" si="7">$D$4+AM3</f>
        <v>2060</v>
      </c>
      <c r="AO4" s="246">
        <f t="shared" ref="AO4" si="8">$D$4+AN3</f>
        <v>2061</v>
      </c>
      <c r="AP4" s="246">
        <f t="shared" ref="AP4" si="9">$D$4+AO3</f>
        <v>2062</v>
      </c>
      <c r="AQ4" s="246">
        <f t="shared" ref="AQ4" si="10">$D$4+AP3</f>
        <v>2063</v>
      </c>
    </row>
    <row r="5" spans="2:43" x14ac:dyDescent="0.2">
      <c r="B5" s="236" t="s">
        <v>417</v>
      </c>
      <c r="C5" s="241">
        <f>SUM(D5:AQ5)</f>
        <v>13563196.815496687</v>
      </c>
      <c r="D5" s="242"/>
      <c r="E5" s="242">
        <v>0</v>
      </c>
      <c r="F5" s="242">
        <v>930552.79033112596</v>
      </c>
      <c r="G5" s="242">
        <v>1841350.8286887417</v>
      </c>
      <c r="H5" s="242">
        <v>2732394.1150728469</v>
      </c>
      <c r="I5" s="242">
        <v>3603682.6494834437</v>
      </c>
      <c r="J5" s="242">
        <v>4455216.4319205293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</row>
    <row r="6" spans="2:43" x14ac:dyDescent="0.2">
      <c r="B6" s="236" t="s">
        <v>418</v>
      </c>
      <c r="C6" s="241">
        <f t="shared" ref="C6:C8" si="11">SUM(D6:AQ6)</f>
        <v>10890789.785430463</v>
      </c>
      <c r="D6" s="242"/>
      <c r="E6" s="242">
        <v>0</v>
      </c>
      <c r="F6" s="242">
        <v>747092.39947019867</v>
      </c>
      <c r="G6" s="242">
        <v>1478404.9886092716</v>
      </c>
      <c r="H6" s="242">
        <v>2193937.7674172185</v>
      </c>
      <c r="I6" s="242">
        <v>2893690.7358940402</v>
      </c>
      <c r="J6" s="242">
        <v>3577663.8940397347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</row>
    <row r="7" spans="2:43" x14ac:dyDescent="0.2">
      <c r="B7" s="243" t="s">
        <v>419</v>
      </c>
      <c r="C7" s="244">
        <f t="shared" si="11"/>
        <v>4203767.4421192054</v>
      </c>
      <c r="D7" s="245"/>
      <c r="E7" s="245">
        <v>0</v>
      </c>
      <c r="F7" s="245">
        <v>129363.52815894039</v>
      </c>
      <c r="G7" s="245">
        <v>371892.78230463574</v>
      </c>
      <c r="H7" s="245">
        <v>727587.76243708597</v>
      </c>
      <c r="I7" s="245">
        <v>1196448.4685562912</v>
      </c>
      <c r="J7" s="245">
        <v>1778474.9006622517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</row>
    <row r="8" spans="2:43" x14ac:dyDescent="0.2">
      <c r="B8" s="236" t="s">
        <v>242</v>
      </c>
      <c r="C8" s="241">
        <f t="shared" si="11"/>
        <v>11363310</v>
      </c>
      <c r="D8" s="242"/>
      <c r="E8" s="242">
        <v>0</v>
      </c>
      <c r="F8" s="242">
        <v>757554</v>
      </c>
      <c r="G8" s="242">
        <v>1515108</v>
      </c>
      <c r="H8" s="242">
        <v>2272662</v>
      </c>
      <c r="I8" s="242">
        <v>3030216</v>
      </c>
      <c r="J8" s="242">
        <v>3787770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</row>
    <row r="11" spans="2:43" x14ac:dyDescent="0.2">
      <c r="B11" s="236"/>
      <c r="C11" s="236"/>
      <c r="D11" s="236" t="s">
        <v>279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</row>
    <row r="12" spans="2:43" x14ac:dyDescent="0.2">
      <c r="B12" s="238" t="s">
        <v>420</v>
      </c>
      <c r="C12" s="238"/>
      <c r="D12" s="243">
        <v>1</v>
      </c>
      <c r="E12" s="243">
        <v>2</v>
      </c>
      <c r="F12" s="243">
        <v>3</v>
      </c>
      <c r="G12" s="243">
        <v>4</v>
      </c>
      <c r="H12" s="243">
        <v>5</v>
      </c>
      <c r="I12" s="243">
        <v>6</v>
      </c>
      <c r="J12" s="243">
        <v>7</v>
      </c>
      <c r="K12" s="243">
        <v>8</v>
      </c>
      <c r="L12" s="243">
        <v>9</v>
      </c>
      <c r="M12" s="243">
        <v>10</v>
      </c>
      <c r="N12" s="243">
        <v>11</v>
      </c>
      <c r="O12" s="243">
        <v>12</v>
      </c>
      <c r="P12" s="243">
        <v>13</v>
      </c>
      <c r="Q12" s="243">
        <v>14</v>
      </c>
      <c r="R12" s="243">
        <v>15</v>
      </c>
      <c r="S12" s="243">
        <v>16</v>
      </c>
      <c r="T12" s="243">
        <v>17</v>
      </c>
      <c r="U12" s="243">
        <v>18</v>
      </c>
      <c r="V12" s="243">
        <v>19</v>
      </c>
      <c r="W12" s="243">
        <v>20</v>
      </c>
      <c r="X12" s="243">
        <v>21</v>
      </c>
      <c r="Y12" s="243">
        <v>22</v>
      </c>
      <c r="Z12" s="243">
        <v>23</v>
      </c>
      <c r="AA12" s="243">
        <v>24</v>
      </c>
      <c r="AB12" s="243">
        <v>25</v>
      </c>
      <c r="AC12" s="243">
        <v>26</v>
      </c>
      <c r="AD12" s="243">
        <v>27</v>
      </c>
      <c r="AE12" s="243">
        <v>28</v>
      </c>
      <c r="AF12" s="243">
        <v>29</v>
      </c>
      <c r="AG12" s="243">
        <v>30</v>
      </c>
      <c r="AH12" s="243">
        <v>31</v>
      </c>
      <c r="AI12" s="243">
        <v>32</v>
      </c>
      <c r="AJ12" s="243">
        <v>33</v>
      </c>
      <c r="AK12" s="243">
        <v>34</v>
      </c>
      <c r="AL12" s="243">
        <v>35</v>
      </c>
      <c r="AM12" s="243">
        <v>36</v>
      </c>
      <c r="AN12" s="243">
        <v>37</v>
      </c>
      <c r="AO12" s="243">
        <v>38</v>
      </c>
      <c r="AP12" s="243">
        <v>39</v>
      </c>
      <c r="AQ12" s="243">
        <v>40</v>
      </c>
    </row>
    <row r="13" spans="2:43" x14ac:dyDescent="0.2">
      <c r="B13" s="239" t="s">
        <v>344</v>
      </c>
      <c r="C13" s="240" t="s">
        <v>281</v>
      </c>
      <c r="D13" s="246">
        <f t="shared" ref="D13:AG13" si="12">D4</f>
        <v>2024</v>
      </c>
      <c r="E13" s="246">
        <f t="shared" si="12"/>
        <v>2025</v>
      </c>
      <c r="F13" s="246">
        <f t="shared" si="12"/>
        <v>2026</v>
      </c>
      <c r="G13" s="246">
        <f t="shared" si="12"/>
        <v>2027</v>
      </c>
      <c r="H13" s="246">
        <f t="shared" si="12"/>
        <v>2028</v>
      </c>
      <c r="I13" s="246">
        <f t="shared" si="12"/>
        <v>2029</v>
      </c>
      <c r="J13" s="246">
        <f t="shared" si="12"/>
        <v>2030</v>
      </c>
      <c r="K13" s="246">
        <f t="shared" si="12"/>
        <v>2031</v>
      </c>
      <c r="L13" s="246">
        <f t="shared" si="12"/>
        <v>2032</v>
      </c>
      <c r="M13" s="246">
        <f t="shared" si="12"/>
        <v>2033</v>
      </c>
      <c r="N13" s="246">
        <f t="shared" si="12"/>
        <v>2034</v>
      </c>
      <c r="O13" s="246">
        <f t="shared" si="12"/>
        <v>2035</v>
      </c>
      <c r="P13" s="246">
        <f t="shared" si="12"/>
        <v>2036</v>
      </c>
      <c r="Q13" s="246">
        <f t="shared" si="12"/>
        <v>2037</v>
      </c>
      <c r="R13" s="246">
        <f t="shared" si="12"/>
        <v>2038</v>
      </c>
      <c r="S13" s="246">
        <f t="shared" si="12"/>
        <v>2039</v>
      </c>
      <c r="T13" s="246">
        <f t="shared" si="12"/>
        <v>2040</v>
      </c>
      <c r="U13" s="246">
        <f t="shared" si="12"/>
        <v>2041</v>
      </c>
      <c r="V13" s="246">
        <f t="shared" si="12"/>
        <v>2042</v>
      </c>
      <c r="W13" s="246">
        <f t="shared" si="12"/>
        <v>2043</v>
      </c>
      <c r="X13" s="246">
        <f t="shared" si="12"/>
        <v>2044</v>
      </c>
      <c r="Y13" s="246">
        <f t="shared" si="12"/>
        <v>2045</v>
      </c>
      <c r="Z13" s="246">
        <f t="shared" si="12"/>
        <v>2046</v>
      </c>
      <c r="AA13" s="246">
        <f t="shared" si="12"/>
        <v>2047</v>
      </c>
      <c r="AB13" s="246">
        <f t="shared" si="12"/>
        <v>2048</v>
      </c>
      <c r="AC13" s="246">
        <f t="shared" si="12"/>
        <v>2049</v>
      </c>
      <c r="AD13" s="246">
        <f t="shared" si="12"/>
        <v>2050</v>
      </c>
      <c r="AE13" s="246">
        <f t="shared" si="12"/>
        <v>2051</v>
      </c>
      <c r="AF13" s="246">
        <f t="shared" si="12"/>
        <v>2052</v>
      </c>
      <c r="AG13" s="246">
        <f t="shared" si="12"/>
        <v>2053</v>
      </c>
      <c r="AH13" s="246">
        <f t="shared" ref="AH13:AQ13" si="13">AH4</f>
        <v>2054</v>
      </c>
      <c r="AI13" s="246">
        <f t="shared" si="13"/>
        <v>2055</v>
      </c>
      <c r="AJ13" s="246">
        <f t="shared" si="13"/>
        <v>2056</v>
      </c>
      <c r="AK13" s="246">
        <f t="shared" si="13"/>
        <v>2057</v>
      </c>
      <c r="AL13" s="246">
        <f t="shared" si="13"/>
        <v>2058</v>
      </c>
      <c r="AM13" s="246">
        <f t="shared" si="13"/>
        <v>2059</v>
      </c>
      <c r="AN13" s="246">
        <f t="shared" si="13"/>
        <v>2060</v>
      </c>
      <c r="AO13" s="246">
        <f t="shared" si="13"/>
        <v>2061</v>
      </c>
      <c r="AP13" s="246">
        <f t="shared" si="13"/>
        <v>2062</v>
      </c>
      <c r="AQ13" s="246">
        <f t="shared" si="13"/>
        <v>2063</v>
      </c>
    </row>
    <row r="14" spans="2:43" x14ac:dyDescent="0.2">
      <c r="B14" s="236" t="s">
        <v>417</v>
      </c>
      <c r="C14" s="241">
        <f t="shared" ref="C14:C17" si="14">SUM(D14:AQ14)</f>
        <v>13563196.815496687</v>
      </c>
      <c r="D14" s="242"/>
      <c r="E14" s="242">
        <v>0</v>
      </c>
      <c r="F14" s="242">
        <v>930552.79033112596</v>
      </c>
      <c r="G14" s="242">
        <v>1841350.8286887417</v>
      </c>
      <c r="H14" s="242">
        <v>2732394.1150728469</v>
      </c>
      <c r="I14" s="242">
        <v>3603682.6494834437</v>
      </c>
      <c r="J14" s="242">
        <v>4455216.4319205293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</row>
    <row r="15" spans="2:43" x14ac:dyDescent="0.2">
      <c r="B15" s="236" t="s">
        <v>418</v>
      </c>
      <c r="C15" s="241">
        <f t="shared" si="14"/>
        <v>10346250.29615894</v>
      </c>
      <c r="D15" s="242"/>
      <c r="E15" s="242">
        <v>0</v>
      </c>
      <c r="F15" s="242">
        <v>709737.77949668874</v>
      </c>
      <c r="G15" s="242">
        <v>1404484.7391788079</v>
      </c>
      <c r="H15" s="242">
        <v>2084240.8790463575</v>
      </c>
      <c r="I15" s="242">
        <v>2749006.1990993381</v>
      </c>
      <c r="J15" s="242">
        <v>3398780.6993377479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</row>
    <row r="16" spans="2:43" x14ac:dyDescent="0.2">
      <c r="B16" s="243" t="s">
        <v>419</v>
      </c>
      <c r="C16" s="244">
        <f t="shared" si="14"/>
        <v>3993579.0700132446</v>
      </c>
      <c r="D16" s="245"/>
      <c r="E16" s="245">
        <v>0</v>
      </c>
      <c r="F16" s="245">
        <v>122895.35175099336</v>
      </c>
      <c r="G16" s="245">
        <v>353298.14318940393</v>
      </c>
      <c r="H16" s="245">
        <v>691208.37431523169</v>
      </c>
      <c r="I16" s="245">
        <v>1136626.0451284766</v>
      </c>
      <c r="J16" s="245">
        <v>1689551.1556291392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</row>
    <row r="17" spans="2:43" x14ac:dyDescent="0.2">
      <c r="B17" s="236" t="s">
        <v>242</v>
      </c>
      <c r="C17" s="241">
        <f t="shared" si="14"/>
        <v>10795144.5</v>
      </c>
      <c r="D17" s="242"/>
      <c r="E17" s="242">
        <v>0</v>
      </c>
      <c r="F17" s="242">
        <v>719676.29999999993</v>
      </c>
      <c r="G17" s="242">
        <v>1439352.5999999999</v>
      </c>
      <c r="H17" s="242">
        <v>2159028.9</v>
      </c>
      <c r="I17" s="242">
        <v>2878705.1999999997</v>
      </c>
      <c r="J17" s="242">
        <v>3598381.5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</row>
    <row r="20" spans="2:43" x14ac:dyDescent="0.2">
      <c r="B20" s="236"/>
      <c r="C20" s="236"/>
      <c r="D20" s="236" t="s">
        <v>279</v>
      </c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2:43" x14ac:dyDescent="0.2">
      <c r="B21" s="238" t="s">
        <v>421</v>
      </c>
      <c r="C21" s="238"/>
      <c r="D21" s="243">
        <v>1</v>
      </c>
      <c r="E21" s="243">
        <v>2</v>
      </c>
      <c r="F21" s="243">
        <v>3</v>
      </c>
      <c r="G21" s="243">
        <v>4</v>
      </c>
      <c r="H21" s="243">
        <v>5</v>
      </c>
      <c r="I21" s="243">
        <v>6</v>
      </c>
      <c r="J21" s="243">
        <v>7</v>
      </c>
      <c r="K21" s="243">
        <v>8</v>
      </c>
      <c r="L21" s="243">
        <v>9</v>
      </c>
      <c r="M21" s="243">
        <v>10</v>
      </c>
      <c r="N21" s="243">
        <v>11</v>
      </c>
      <c r="O21" s="243">
        <v>12</v>
      </c>
      <c r="P21" s="243">
        <v>13</v>
      </c>
      <c r="Q21" s="243">
        <v>14</v>
      </c>
      <c r="R21" s="243">
        <v>15</v>
      </c>
      <c r="S21" s="243">
        <v>16</v>
      </c>
      <c r="T21" s="243">
        <v>17</v>
      </c>
      <c r="U21" s="243">
        <v>18</v>
      </c>
      <c r="V21" s="243">
        <v>19</v>
      </c>
      <c r="W21" s="243">
        <v>20</v>
      </c>
      <c r="X21" s="243">
        <v>21</v>
      </c>
      <c r="Y21" s="243">
        <v>22</v>
      </c>
      <c r="Z21" s="243">
        <v>23</v>
      </c>
      <c r="AA21" s="243">
        <v>24</v>
      </c>
      <c r="AB21" s="243">
        <v>25</v>
      </c>
      <c r="AC21" s="243">
        <v>26</v>
      </c>
      <c r="AD21" s="243">
        <v>27</v>
      </c>
      <c r="AE21" s="243">
        <v>28</v>
      </c>
      <c r="AF21" s="243">
        <v>29</v>
      </c>
      <c r="AG21" s="243">
        <v>30</v>
      </c>
      <c r="AH21" s="243">
        <v>31</v>
      </c>
      <c r="AI21" s="243">
        <v>32</v>
      </c>
      <c r="AJ21" s="243">
        <v>33</v>
      </c>
      <c r="AK21" s="243">
        <v>34</v>
      </c>
      <c r="AL21" s="243">
        <v>35</v>
      </c>
      <c r="AM21" s="243">
        <v>36</v>
      </c>
      <c r="AN21" s="243">
        <v>37</v>
      </c>
      <c r="AO21" s="243">
        <v>38</v>
      </c>
      <c r="AP21" s="243">
        <v>39</v>
      </c>
      <c r="AQ21" s="243">
        <v>40</v>
      </c>
    </row>
    <row r="22" spans="2:43" x14ac:dyDescent="0.2">
      <c r="B22" s="239" t="s">
        <v>422</v>
      </c>
      <c r="C22" s="240" t="s">
        <v>281</v>
      </c>
      <c r="D22" s="246">
        <f t="shared" ref="D22:AG22" si="15">D4</f>
        <v>2024</v>
      </c>
      <c r="E22" s="246">
        <f t="shared" si="15"/>
        <v>2025</v>
      </c>
      <c r="F22" s="246">
        <f t="shared" si="15"/>
        <v>2026</v>
      </c>
      <c r="G22" s="246">
        <f t="shared" si="15"/>
        <v>2027</v>
      </c>
      <c r="H22" s="246">
        <f t="shared" si="15"/>
        <v>2028</v>
      </c>
      <c r="I22" s="246">
        <f t="shared" si="15"/>
        <v>2029</v>
      </c>
      <c r="J22" s="246">
        <f t="shared" si="15"/>
        <v>2030</v>
      </c>
      <c r="K22" s="246">
        <f t="shared" si="15"/>
        <v>2031</v>
      </c>
      <c r="L22" s="246">
        <f t="shared" si="15"/>
        <v>2032</v>
      </c>
      <c r="M22" s="246">
        <f t="shared" si="15"/>
        <v>2033</v>
      </c>
      <c r="N22" s="246">
        <f t="shared" si="15"/>
        <v>2034</v>
      </c>
      <c r="O22" s="246">
        <f t="shared" si="15"/>
        <v>2035</v>
      </c>
      <c r="P22" s="246">
        <f t="shared" si="15"/>
        <v>2036</v>
      </c>
      <c r="Q22" s="246">
        <f t="shared" si="15"/>
        <v>2037</v>
      </c>
      <c r="R22" s="246">
        <f t="shared" si="15"/>
        <v>2038</v>
      </c>
      <c r="S22" s="246">
        <f t="shared" si="15"/>
        <v>2039</v>
      </c>
      <c r="T22" s="246">
        <f t="shared" si="15"/>
        <v>2040</v>
      </c>
      <c r="U22" s="246">
        <f t="shared" si="15"/>
        <v>2041</v>
      </c>
      <c r="V22" s="246">
        <f t="shared" si="15"/>
        <v>2042</v>
      </c>
      <c r="W22" s="246">
        <f t="shared" si="15"/>
        <v>2043</v>
      </c>
      <c r="X22" s="246">
        <f t="shared" si="15"/>
        <v>2044</v>
      </c>
      <c r="Y22" s="246">
        <f t="shared" si="15"/>
        <v>2045</v>
      </c>
      <c r="Z22" s="246">
        <f t="shared" si="15"/>
        <v>2046</v>
      </c>
      <c r="AA22" s="246">
        <f t="shared" si="15"/>
        <v>2047</v>
      </c>
      <c r="AB22" s="246">
        <f t="shared" si="15"/>
        <v>2048</v>
      </c>
      <c r="AC22" s="246">
        <f t="shared" si="15"/>
        <v>2049</v>
      </c>
      <c r="AD22" s="246">
        <f t="shared" si="15"/>
        <v>2050</v>
      </c>
      <c r="AE22" s="246">
        <f t="shared" si="15"/>
        <v>2051</v>
      </c>
      <c r="AF22" s="246">
        <f t="shared" si="15"/>
        <v>2052</v>
      </c>
      <c r="AG22" s="246">
        <f t="shared" si="15"/>
        <v>2053</v>
      </c>
      <c r="AH22" s="246">
        <f t="shared" ref="AH22:AQ22" si="16">AH4</f>
        <v>2054</v>
      </c>
      <c r="AI22" s="246">
        <f t="shared" si="16"/>
        <v>2055</v>
      </c>
      <c r="AJ22" s="246">
        <f t="shared" si="16"/>
        <v>2056</v>
      </c>
      <c r="AK22" s="246">
        <f t="shared" si="16"/>
        <v>2057</v>
      </c>
      <c r="AL22" s="246">
        <f t="shared" si="16"/>
        <v>2058</v>
      </c>
      <c r="AM22" s="246">
        <f t="shared" si="16"/>
        <v>2059</v>
      </c>
      <c r="AN22" s="246">
        <f t="shared" si="16"/>
        <v>2060</v>
      </c>
      <c r="AO22" s="246">
        <f t="shared" si="16"/>
        <v>2061</v>
      </c>
      <c r="AP22" s="246">
        <f t="shared" si="16"/>
        <v>2062</v>
      </c>
      <c r="AQ22" s="246">
        <f t="shared" si="16"/>
        <v>2063</v>
      </c>
    </row>
    <row r="23" spans="2:43" x14ac:dyDescent="0.2">
      <c r="B23" s="236" t="s">
        <v>417</v>
      </c>
      <c r="C23" s="241">
        <f t="shared" ref="C23:C29" si="17">SUM(D23:AQ23)</f>
        <v>0</v>
      </c>
      <c r="D23" s="241">
        <f t="shared" ref="D23:AG23" si="18">D5-D14</f>
        <v>0</v>
      </c>
      <c r="E23" s="241">
        <f t="shared" si="18"/>
        <v>0</v>
      </c>
      <c r="F23" s="241">
        <f t="shared" si="18"/>
        <v>0</v>
      </c>
      <c r="G23" s="241">
        <f t="shared" si="18"/>
        <v>0</v>
      </c>
      <c r="H23" s="241">
        <f t="shared" si="18"/>
        <v>0</v>
      </c>
      <c r="I23" s="241">
        <f t="shared" si="18"/>
        <v>0</v>
      </c>
      <c r="J23" s="241">
        <f t="shared" si="18"/>
        <v>0</v>
      </c>
      <c r="K23" s="241">
        <f t="shared" si="18"/>
        <v>0</v>
      </c>
      <c r="L23" s="241">
        <f t="shared" si="18"/>
        <v>0</v>
      </c>
      <c r="M23" s="241">
        <f t="shared" si="18"/>
        <v>0</v>
      </c>
      <c r="N23" s="241">
        <f t="shared" si="18"/>
        <v>0</v>
      </c>
      <c r="O23" s="241">
        <f t="shared" si="18"/>
        <v>0</v>
      </c>
      <c r="P23" s="241">
        <f t="shared" si="18"/>
        <v>0</v>
      </c>
      <c r="Q23" s="241">
        <f t="shared" si="18"/>
        <v>0</v>
      </c>
      <c r="R23" s="241">
        <f t="shared" si="18"/>
        <v>0</v>
      </c>
      <c r="S23" s="241">
        <f t="shared" si="18"/>
        <v>0</v>
      </c>
      <c r="T23" s="241">
        <f t="shared" si="18"/>
        <v>0</v>
      </c>
      <c r="U23" s="241">
        <f t="shared" si="18"/>
        <v>0</v>
      </c>
      <c r="V23" s="241">
        <f t="shared" si="18"/>
        <v>0</v>
      </c>
      <c r="W23" s="241">
        <f t="shared" si="18"/>
        <v>0</v>
      </c>
      <c r="X23" s="241">
        <f t="shared" si="18"/>
        <v>0</v>
      </c>
      <c r="Y23" s="241">
        <f t="shared" si="18"/>
        <v>0</v>
      </c>
      <c r="Z23" s="241">
        <f t="shared" si="18"/>
        <v>0</v>
      </c>
      <c r="AA23" s="241">
        <f t="shared" si="18"/>
        <v>0</v>
      </c>
      <c r="AB23" s="241">
        <f t="shared" si="18"/>
        <v>0</v>
      </c>
      <c r="AC23" s="241">
        <f t="shared" si="18"/>
        <v>0</v>
      </c>
      <c r="AD23" s="241">
        <f t="shared" si="18"/>
        <v>0</v>
      </c>
      <c r="AE23" s="241">
        <f t="shared" si="18"/>
        <v>0</v>
      </c>
      <c r="AF23" s="241">
        <f t="shared" si="18"/>
        <v>0</v>
      </c>
      <c r="AG23" s="241">
        <f t="shared" si="18"/>
        <v>0</v>
      </c>
      <c r="AH23" s="241">
        <f t="shared" ref="AH23:AQ23" si="19">AH5-AH14</f>
        <v>0</v>
      </c>
      <c r="AI23" s="241">
        <f t="shared" si="19"/>
        <v>0</v>
      </c>
      <c r="AJ23" s="241">
        <f t="shared" si="19"/>
        <v>0</v>
      </c>
      <c r="AK23" s="241">
        <f t="shared" si="19"/>
        <v>0</v>
      </c>
      <c r="AL23" s="241">
        <f t="shared" si="19"/>
        <v>0</v>
      </c>
      <c r="AM23" s="241">
        <f t="shared" si="19"/>
        <v>0</v>
      </c>
      <c r="AN23" s="241">
        <f t="shared" si="19"/>
        <v>0</v>
      </c>
      <c r="AO23" s="241">
        <f t="shared" si="19"/>
        <v>0</v>
      </c>
      <c r="AP23" s="241">
        <f t="shared" si="19"/>
        <v>0</v>
      </c>
      <c r="AQ23" s="241">
        <f t="shared" si="19"/>
        <v>0</v>
      </c>
    </row>
    <row r="24" spans="2:43" x14ac:dyDescent="0.2">
      <c r="B24" s="236" t="s">
        <v>418</v>
      </c>
      <c r="C24" s="241">
        <f t="shared" si="17"/>
        <v>544539.48927152355</v>
      </c>
      <c r="D24" s="241">
        <f t="shared" ref="D24:AG24" si="20">D6-D15</f>
        <v>0</v>
      </c>
      <c r="E24" s="241">
        <f t="shared" si="20"/>
        <v>0</v>
      </c>
      <c r="F24" s="241">
        <f t="shared" si="20"/>
        <v>37354.619973509922</v>
      </c>
      <c r="G24" s="241">
        <f t="shared" si="20"/>
        <v>73920.249430463649</v>
      </c>
      <c r="H24" s="241">
        <f t="shared" si="20"/>
        <v>109696.88837086107</v>
      </c>
      <c r="I24" s="241">
        <f t="shared" si="20"/>
        <v>144684.53679470206</v>
      </c>
      <c r="J24" s="241">
        <f t="shared" si="20"/>
        <v>178883.19470198685</v>
      </c>
      <c r="K24" s="241">
        <f t="shared" si="20"/>
        <v>0</v>
      </c>
      <c r="L24" s="241">
        <f t="shared" si="20"/>
        <v>0</v>
      </c>
      <c r="M24" s="241">
        <f t="shared" si="20"/>
        <v>0</v>
      </c>
      <c r="N24" s="241">
        <f t="shared" si="20"/>
        <v>0</v>
      </c>
      <c r="O24" s="241">
        <f t="shared" si="20"/>
        <v>0</v>
      </c>
      <c r="P24" s="241">
        <f t="shared" si="20"/>
        <v>0</v>
      </c>
      <c r="Q24" s="241">
        <f t="shared" si="20"/>
        <v>0</v>
      </c>
      <c r="R24" s="241">
        <f t="shared" si="20"/>
        <v>0</v>
      </c>
      <c r="S24" s="241">
        <f t="shared" si="20"/>
        <v>0</v>
      </c>
      <c r="T24" s="241">
        <f t="shared" si="20"/>
        <v>0</v>
      </c>
      <c r="U24" s="241">
        <f t="shared" si="20"/>
        <v>0</v>
      </c>
      <c r="V24" s="241">
        <f t="shared" si="20"/>
        <v>0</v>
      </c>
      <c r="W24" s="241">
        <f t="shared" si="20"/>
        <v>0</v>
      </c>
      <c r="X24" s="241">
        <f t="shared" si="20"/>
        <v>0</v>
      </c>
      <c r="Y24" s="241">
        <f t="shared" si="20"/>
        <v>0</v>
      </c>
      <c r="Z24" s="241">
        <f t="shared" si="20"/>
        <v>0</v>
      </c>
      <c r="AA24" s="241">
        <f t="shared" si="20"/>
        <v>0</v>
      </c>
      <c r="AB24" s="241">
        <f t="shared" si="20"/>
        <v>0</v>
      </c>
      <c r="AC24" s="241">
        <f t="shared" si="20"/>
        <v>0</v>
      </c>
      <c r="AD24" s="241">
        <f t="shared" si="20"/>
        <v>0</v>
      </c>
      <c r="AE24" s="241">
        <f t="shared" si="20"/>
        <v>0</v>
      </c>
      <c r="AF24" s="241">
        <f t="shared" si="20"/>
        <v>0</v>
      </c>
      <c r="AG24" s="241">
        <f t="shared" si="20"/>
        <v>0</v>
      </c>
      <c r="AH24" s="241">
        <f t="shared" ref="AH24:AQ24" si="21">AH6-AH15</f>
        <v>0</v>
      </c>
      <c r="AI24" s="241">
        <f t="shared" si="21"/>
        <v>0</v>
      </c>
      <c r="AJ24" s="241">
        <f t="shared" si="21"/>
        <v>0</v>
      </c>
      <c r="AK24" s="241">
        <f t="shared" si="21"/>
        <v>0</v>
      </c>
      <c r="AL24" s="241">
        <f t="shared" si="21"/>
        <v>0</v>
      </c>
      <c r="AM24" s="241">
        <f t="shared" si="21"/>
        <v>0</v>
      </c>
      <c r="AN24" s="241">
        <f t="shared" si="21"/>
        <v>0</v>
      </c>
      <c r="AO24" s="241">
        <f t="shared" si="21"/>
        <v>0</v>
      </c>
      <c r="AP24" s="241">
        <f t="shared" si="21"/>
        <v>0</v>
      </c>
      <c r="AQ24" s="241">
        <f t="shared" si="21"/>
        <v>0</v>
      </c>
    </row>
    <row r="25" spans="2:43" x14ac:dyDescent="0.2">
      <c r="B25" s="243" t="s">
        <v>419</v>
      </c>
      <c r="C25" s="244">
        <f t="shared" si="17"/>
        <v>210188.37210596033</v>
      </c>
      <c r="D25" s="244">
        <f t="shared" ref="D25:AG25" si="22">D7-D16</f>
        <v>0</v>
      </c>
      <c r="E25" s="244">
        <f t="shared" si="22"/>
        <v>0</v>
      </c>
      <c r="F25" s="244">
        <f t="shared" si="22"/>
        <v>6468.1764079470304</v>
      </c>
      <c r="G25" s="244">
        <f t="shared" si="22"/>
        <v>18594.63911523181</v>
      </c>
      <c r="H25" s="244">
        <f t="shared" si="22"/>
        <v>36379.388121854281</v>
      </c>
      <c r="I25" s="244">
        <f t="shared" si="22"/>
        <v>59822.423427814618</v>
      </c>
      <c r="J25" s="244">
        <f t="shared" si="22"/>
        <v>88923.745033112587</v>
      </c>
      <c r="K25" s="244">
        <f t="shared" si="22"/>
        <v>0</v>
      </c>
      <c r="L25" s="244">
        <f t="shared" si="22"/>
        <v>0</v>
      </c>
      <c r="M25" s="244">
        <f t="shared" si="22"/>
        <v>0</v>
      </c>
      <c r="N25" s="244">
        <f t="shared" si="22"/>
        <v>0</v>
      </c>
      <c r="O25" s="244">
        <f t="shared" si="22"/>
        <v>0</v>
      </c>
      <c r="P25" s="244">
        <f t="shared" si="22"/>
        <v>0</v>
      </c>
      <c r="Q25" s="244">
        <f t="shared" si="22"/>
        <v>0</v>
      </c>
      <c r="R25" s="244">
        <f t="shared" si="22"/>
        <v>0</v>
      </c>
      <c r="S25" s="244">
        <f t="shared" si="22"/>
        <v>0</v>
      </c>
      <c r="T25" s="244">
        <f t="shared" si="22"/>
        <v>0</v>
      </c>
      <c r="U25" s="244">
        <f t="shared" si="22"/>
        <v>0</v>
      </c>
      <c r="V25" s="244">
        <f t="shared" si="22"/>
        <v>0</v>
      </c>
      <c r="W25" s="244">
        <f t="shared" si="22"/>
        <v>0</v>
      </c>
      <c r="X25" s="244">
        <f t="shared" si="22"/>
        <v>0</v>
      </c>
      <c r="Y25" s="244">
        <f t="shared" si="22"/>
        <v>0</v>
      </c>
      <c r="Z25" s="244">
        <f t="shared" si="22"/>
        <v>0</v>
      </c>
      <c r="AA25" s="244">
        <f t="shared" si="22"/>
        <v>0</v>
      </c>
      <c r="AB25" s="244">
        <f t="shared" si="22"/>
        <v>0</v>
      </c>
      <c r="AC25" s="244">
        <f t="shared" si="22"/>
        <v>0</v>
      </c>
      <c r="AD25" s="244">
        <f t="shared" si="22"/>
        <v>0</v>
      </c>
      <c r="AE25" s="244">
        <f t="shared" si="22"/>
        <v>0</v>
      </c>
      <c r="AF25" s="244">
        <f t="shared" si="22"/>
        <v>0</v>
      </c>
      <c r="AG25" s="244">
        <f t="shared" si="22"/>
        <v>0</v>
      </c>
      <c r="AH25" s="244">
        <f t="shared" ref="AH25:AQ25" si="23">AH7-AH16</f>
        <v>0</v>
      </c>
      <c r="AI25" s="244">
        <f t="shared" si="23"/>
        <v>0</v>
      </c>
      <c r="AJ25" s="244">
        <f t="shared" si="23"/>
        <v>0</v>
      </c>
      <c r="AK25" s="244">
        <f t="shared" si="23"/>
        <v>0</v>
      </c>
      <c r="AL25" s="244">
        <f t="shared" si="23"/>
        <v>0</v>
      </c>
      <c r="AM25" s="244">
        <f t="shared" si="23"/>
        <v>0</v>
      </c>
      <c r="AN25" s="244">
        <f t="shared" si="23"/>
        <v>0</v>
      </c>
      <c r="AO25" s="244">
        <f t="shared" si="23"/>
        <v>0</v>
      </c>
      <c r="AP25" s="244">
        <f t="shared" si="23"/>
        <v>0</v>
      </c>
      <c r="AQ25" s="244">
        <f t="shared" si="23"/>
        <v>0</v>
      </c>
    </row>
    <row r="26" spans="2:43" ht="12" thickBot="1" x14ac:dyDescent="0.25">
      <c r="B26" s="247" t="s">
        <v>242</v>
      </c>
      <c r="C26" s="248">
        <f t="shared" si="17"/>
        <v>568165.50000000058</v>
      </c>
      <c r="D26" s="248">
        <f t="shared" ref="D26:AG26" si="24">D8-D17</f>
        <v>0</v>
      </c>
      <c r="E26" s="248">
        <f t="shared" si="24"/>
        <v>0</v>
      </c>
      <c r="F26" s="248">
        <f t="shared" si="24"/>
        <v>37877.70000000007</v>
      </c>
      <c r="G26" s="248">
        <f t="shared" si="24"/>
        <v>75755.40000000014</v>
      </c>
      <c r="H26" s="248">
        <f t="shared" si="24"/>
        <v>113633.10000000009</v>
      </c>
      <c r="I26" s="248">
        <f t="shared" si="24"/>
        <v>151510.80000000028</v>
      </c>
      <c r="J26" s="248">
        <f t="shared" si="24"/>
        <v>189388.5</v>
      </c>
      <c r="K26" s="248">
        <f t="shared" si="24"/>
        <v>0</v>
      </c>
      <c r="L26" s="248">
        <f t="shared" si="24"/>
        <v>0</v>
      </c>
      <c r="M26" s="248">
        <f t="shared" si="24"/>
        <v>0</v>
      </c>
      <c r="N26" s="248">
        <f t="shared" si="24"/>
        <v>0</v>
      </c>
      <c r="O26" s="248">
        <f t="shared" si="24"/>
        <v>0</v>
      </c>
      <c r="P26" s="248">
        <f t="shared" si="24"/>
        <v>0</v>
      </c>
      <c r="Q26" s="248">
        <f t="shared" si="24"/>
        <v>0</v>
      </c>
      <c r="R26" s="248">
        <f t="shared" si="24"/>
        <v>0</v>
      </c>
      <c r="S26" s="248">
        <f t="shared" si="24"/>
        <v>0</v>
      </c>
      <c r="T26" s="248">
        <f t="shared" si="24"/>
        <v>0</v>
      </c>
      <c r="U26" s="248">
        <f t="shared" si="24"/>
        <v>0</v>
      </c>
      <c r="V26" s="248">
        <f t="shared" si="24"/>
        <v>0</v>
      </c>
      <c r="W26" s="248">
        <f t="shared" si="24"/>
        <v>0</v>
      </c>
      <c r="X26" s="248">
        <f t="shared" si="24"/>
        <v>0</v>
      </c>
      <c r="Y26" s="248">
        <f t="shared" si="24"/>
        <v>0</v>
      </c>
      <c r="Z26" s="248">
        <f t="shared" si="24"/>
        <v>0</v>
      </c>
      <c r="AA26" s="248">
        <f t="shared" si="24"/>
        <v>0</v>
      </c>
      <c r="AB26" s="248">
        <f t="shared" si="24"/>
        <v>0</v>
      </c>
      <c r="AC26" s="248">
        <f t="shared" si="24"/>
        <v>0</v>
      </c>
      <c r="AD26" s="248">
        <f t="shared" si="24"/>
        <v>0</v>
      </c>
      <c r="AE26" s="248">
        <f t="shared" si="24"/>
        <v>0</v>
      </c>
      <c r="AF26" s="248">
        <f t="shared" si="24"/>
        <v>0</v>
      </c>
      <c r="AG26" s="248">
        <f t="shared" si="24"/>
        <v>0</v>
      </c>
      <c r="AH26" s="248">
        <f t="shared" ref="AH26:AQ26" si="25">AH8-AH17</f>
        <v>0</v>
      </c>
      <c r="AI26" s="248">
        <f t="shared" si="25"/>
        <v>0</v>
      </c>
      <c r="AJ26" s="248">
        <f t="shared" si="25"/>
        <v>0</v>
      </c>
      <c r="AK26" s="248">
        <f t="shared" si="25"/>
        <v>0</v>
      </c>
      <c r="AL26" s="248">
        <f t="shared" si="25"/>
        <v>0</v>
      </c>
      <c r="AM26" s="248">
        <f t="shared" si="25"/>
        <v>0</v>
      </c>
      <c r="AN26" s="248">
        <f t="shared" si="25"/>
        <v>0</v>
      </c>
      <c r="AO26" s="248">
        <f t="shared" si="25"/>
        <v>0</v>
      </c>
      <c r="AP26" s="248">
        <f t="shared" si="25"/>
        <v>0</v>
      </c>
      <c r="AQ26" s="248">
        <f t="shared" si="25"/>
        <v>0</v>
      </c>
    </row>
    <row r="27" spans="2:43" ht="12" thickTop="1" x14ac:dyDescent="0.2">
      <c r="B27" s="249" t="s">
        <v>423</v>
      </c>
      <c r="C27" s="250">
        <f t="shared" si="17"/>
        <v>0</v>
      </c>
      <c r="D27" s="251">
        <f t="shared" ref="D27:AG27" si="26">D23</f>
        <v>0</v>
      </c>
      <c r="E27" s="251">
        <f t="shared" si="26"/>
        <v>0</v>
      </c>
      <c r="F27" s="251">
        <f t="shared" si="26"/>
        <v>0</v>
      </c>
      <c r="G27" s="251">
        <f t="shared" si="26"/>
        <v>0</v>
      </c>
      <c r="H27" s="251">
        <f t="shared" si="26"/>
        <v>0</v>
      </c>
      <c r="I27" s="251">
        <f t="shared" si="26"/>
        <v>0</v>
      </c>
      <c r="J27" s="251">
        <f t="shared" si="26"/>
        <v>0</v>
      </c>
      <c r="K27" s="251">
        <f t="shared" si="26"/>
        <v>0</v>
      </c>
      <c r="L27" s="251">
        <f t="shared" si="26"/>
        <v>0</v>
      </c>
      <c r="M27" s="251">
        <f t="shared" si="26"/>
        <v>0</v>
      </c>
      <c r="N27" s="251">
        <f t="shared" si="26"/>
        <v>0</v>
      </c>
      <c r="O27" s="251">
        <f t="shared" si="26"/>
        <v>0</v>
      </c>
      <c r="P27" s="251">
        <f t="shared" si="26"/>
        <v>0</v>
      </c>
      <c r="Q27" s="251">
        <f t="shared" si="26"/>
        <v>0</v>
      </c>
      <c r="R27" s="251">
        <f t="shared" si="26"/>
        <v>0</v>
      </c>
      <c r="S27" s="251">
        <f t="shared" si="26"/>
        <v>0</v>
      </c>
      <c r="T27" s="251">
        <f t="shared" si="26"/>
        <v>0</v>
      </c>
      <c r="U27" s="251">
        <f t="shared" si="26"/>
        <v>0</v>
      </c>
      <c r="V27" s="251">
        <f t="shared" si="26"/>
        <v>0</v>
      </c>
      <c r="W27" s="251">
        <f t="shared" si="26"/>
        <v>0</v>
      </c>
      <c r="X27" s="251">
        <f t="shared" si="26"/>
        <v>0</v>
      </c>
      <c r="Y27" s="251">
        <f t="shared" si="26"/>
        <v>0</v>
      </c>
      <c r="Z27" s="251">
        <f t="shared" si="26"/>
        <v>0</v>
      </c>
      <c r="AA27" s="251">
        <f t="shared" si="26"/>
        <v>0</v>
      </c>
      <c r="AB27" s="251">
        <f t="shared" si="26"/>
        <v>0</v>
      </c>
      <c r="AC27" s="251">
        <f t="shared" si="26"/>
        <v>0</v>
      </c>
      <c r="AD27" s="251">
        <f t="shared" si="26"/>
        <v>0</v>
      </c>
      <c r="AE27" s="251">
        <f t="shared" si="26"/>
        <v>0</v>
      </c>
      <c r="AF27" s="251">
        <f t="shared" si="26"/>
        <v>0</v>
      </c>
      <c r="AG27" s="251">
        <f t="shared" si="26"/>
        <v>0</v>
      </c>
      <c r="AH27" s="251">
        <f t="shared" ref="AH27:AQ27" si="27">AH23</f>
        <v>0</v>
      </c>
      <c r="AI27" s="251">
        <f t="shared" si="27"/>
        <v>0</v>
      </c>
      <c r="AJ27" s="251">
        <f t="shared" si="27"/>
        <v>0</v>
      </c>
      <c r="AK27" s="251">
        <f t="shared" si="27"/>
        <v>0</v>
      </c>
      <c r="AL27" s="251">
        <f t="shared" si="27"/>
        <v>0</v>
      </c>
      <c r="AM27" s="251">
        <f t="shared" si="27"/>
        <v>0</v>
      </c>
      <c r="AN27" s="251">
        <f t="shared" si="27"/>
        <v>0</v>
      </c>
      <c r="AO27" s="251">
        <f t="shared" si="27"/>
        <v>0</v>
      </c>
      <c r="AP27" s="251">
        <f t="shared" si="27"/>
        <v>0</v>
      </c>
      <c r="AQ27" s="251">
        <f t="shared" si="27"/>
        <v>0</v>
      </c>
    </row>
    <row r="28" spans="2:43" x14ac:dyDescent="0.2">
      <c r="B28" s="236" t="s">
        <v>424</v>
      </c>
      <c r="C28" s="241">
        <f t="shared" si="17"/>
        <v>1112704.9892715241</v>
      </c>
      <c r="D28" s="241">
        <f>D24+D26</f>
        <v>0</v>
      </c>
      <c r="E28" s="241">
        <f t="shared" ref="E28:AG28" si="28">E24+E26</f>
        <v>0</v>
      </c>
      <c r="F28" s="241">
        <f t="shared" si="28"/>
        <v>75232.319973509992</v>
      </c>
      <c r="G28" s="241">
        <f t="shared" si="28"/>
        <v>149675.64943046379</v>
      </c>
      <c r="H28" s="241">
        <f t="shared" si="28"/>
        <v>223329.98837086116</v>
      </c>
      <c r="I28" s="241">
        <f t="shared" si="28"/>
        <v>296195.33679470234</v>
      </c>
      <c r="J28" s="241">
        <f t="shared" si="28"/>
        <v>368271.69470198685</v>
      </c>
      <c r="K28" s="241">
        <f t="shared" si="28"/>
        <v>0</v>
      </c>
      <c r="L28" s="241">
        <f t="shared" si="28"/>
        <v>0</v>
      </c>
      <c r="M28" s="241">
        <f t="shared" si="28"/>
        <v>0</v>
      </c>
      <c r="N28" s="241">
        <f t="shared" si="28"/>
        <v>0</v>
      </c>
      <c r="O28" s="241">
        <f t="shared" si="28"/>
        <v>0</v>
      </c>
      <c r="P28" s="241">
        <f t="shared" si="28"/>
        <v>0</v>
      </c>
      <c r="Q28" s="241">
        <f t="shared" si="28"/>
        <v>0</v>
      </c>
      <c r="R28" s="241">
        <f t="shared" si="28"/>
        <v>0</v>
      </c>
      <c r="S28" s="241">
        <f t="shared" si="28"/>
        <v>0</v>
      </c>
      <c r="T28" s="241">
        <f t="shared" si="28"/>
        <v>0</v>
      </c>
      <c r="U28" s="241">
        <f t="shared" si="28"/>
        <v>0</v>
      </c>
      <c r="V28" s="241">
        <f t="shared" si="28"/>
        <v>0</v>
      </c>
      <c r="W28" s="241">
        <f t="shared" si="28"/>
        <v>0</v>
      </c>
      <c r="X28" s="241">
        <f t="shared" si="28"/>
        <v>0</v>
      </c>
      <c r="Y28" s="241">
        <f t="shared" si="28"/>
        <v>0</v>
      </c>
      <c r="Z28" s="241">
        <f t="shared" si="28"/>
        <v>0</v>
      </c>
      <c r="AA28" s="241">
        <f t="shared" si="28"/>
        <v>0</v>
      </c>
      <c r="AB28" s="241">
        <f t="shared" si="28"/>
        <v>0</v>
      </c>
      <c r="AC28" s="241">
        <f t="shared" si="28"/>
        <v>0</v>
      </c>
      <c r="AD28" s="241">
        <f t="shared" si="28"/>
        <v>0</v>
      </c>
      <c r="AE28" s="241">
        <f t="shared" si="28"/>
        <v>0</v>
      </c>
      <c r="AF28" s="241">
        <f t="shared" si="28"/>
        <v>0</v>
      </c>
      <c r="AG28" s="241">
        <f t="shared" si="28"/>
        <v>0</v>
      </c>
      <c r="AH28" s="241">
        <f t="shared" ref="AH28:AQ28" si="29">AH24+AH26</f>
        <v>0</v>
      </c>
      <c r="AI28" s="241">
        <f t="shared" si="29"/>
        <v>0</v>
      </c>
      <c r="AJ28" s="241">
        <f t="shared" si="29"/>
        <v>0</v>
      </c>
      <c r="AK28" s="241">
        <f t="shared" si="29"/>
        <v>0</v>
      </c>
      <c r="AL28" s="241">
        <f t="shared" si="29"/>
        <v>0</v>
      </c>
      <c r="AM28" s="241">
        <f t="shared" si="29"/>
        <v>0</v>
      </c>
      <c r="AN28" s="241">
        <f t="shared" si="29"/>
        <v>0</v>
      </c>
      <c r="AO28" s="241">
        <f t="shared" si="29"/>
        <v>0</v>
      </c>
      <c r="AP28" s="241">
        <f t="shared" si="29"/>
        <v>0</v>
      </c>
      <c r="AQ28" s="241">
        <f t="shared" si="29"/>
        <v>0</v>
      </c>
    </row>
    <row r="29" spans="2:43" x14ac:dyDescent="0.2">
      <c r="B29" s="243" t="s">
        <v>425</v>
      </c>
      <c r="C29" s="244">
        <f t="shared" si="17"/>
        <v>210188.37210596033</v>
      </c>
      <c r="D29" s="244">
        <f t="shared" ref="D29:AG29" si="30">D25</f>
        <v>0</v>
      </c>
      <c r="E29" s="244">
        <f t="shared" si="30"/>
        <v>0</v>
      </c>
      <c r="F29" s="244">
        <f t="shared" si="30"/>
        <v>6468.1764079470304</v>
      </c>
      <c r="G29" s="244">
        <f t="shared" si="30"/>
        <v>18594.63911523181</v>
      </c>
      <c r="H29" s="244">
        <f t="shared" si="30"/>
        <v>36379.388121854281</v>
      </c>
      <c r="I29" s="244">
        <f t="shared" si="30"/>
        <v>59822.423427814618</v>
      </c>
      <c r="J29" s="244">
        <f t="shared" si="30"/>
        <v>88923.745033112587</v>
      </c>
      <c r="K29" s="244">
        <f t="shared" si="30"/>
        <v>0</v>
      </c>
      <c r="L29" s="244">
        <f t="shared" si="30"/>
        <v>0</v>
      </c>
      <c r="M29" s="244">
        <f t="shared" si="30"/>
        <v>0</v>
      </c>
      <c r="N29" s="244">
        <f t="shared" si="30"/>
        <v>0</v>
      </c>
      <c r="O29" s="244">
        <f t="shared" si="30"/>
        <v>0</v>
      </c>
      <c r="P29" s="244">
        <f t="shared" si="30"/>
        <v>0</v>
      </c>
      <c r="Q29" s="244">
        <f t="shared" si="30"/>
        <v>0</v>
      </c>
      <c r="R29" s="244">
        <f t="shared" si="30"/>
        <v>0</v>
      </c>
      <c r="S29" s="244">
        <f t="shared" si="30"/>
        <v>0</v>
      </c>
      <c r="T29" s="244">
        <f t="shared" si="30"/>
        <v>0</v>
      </c>
      <c r="U29" s="244">
        <f t="shared" si="30"/>
        <v>0</v>
      </c>
      <c r="V29" s="244">
        <f t="shared" si="30"/>
        <v>0</v>
      </c>
      <c r="W29" s="244">
        <f t="shared" si="30"/>
        <v>0</v>
      </c>
      <c r="X29" s="244">
        <f t="shared" si="30"/>
        <v>0</v>
      </c>
      <c r="Y29" s="244">
        <f t="shared" si="30"/>
        <v>0</v>
      </c>
      <c r="Z29" s="244">
        <f t="shared" si="30"/>
        <v>0</v>
      </c>
      <c r="AA29" s="244">
        <f t="shared" si="30"/>
        <v>0</v>
      </c>
      <c r="AB29" s="244">
        <f t="shared" si="30"/>
        <v>0</v>
      </c>
      <c r="AC29" s="244">
        <f t="shared" si="30"/>
        <v>0</v>
      </c>
      <c r="AD29" s="244">
        <f t="shared" si="30"/>
        <v>0</v>
      </c>
      <c r="AE29" s="244">
        <f t="shared" si="30"/>
        <v>0</v>
      </c>
      <c r="AF29" s="244">
        <f t="shared" si="30"/>
        <v>0</v>
      </c>
      <c r="AG29" s="244">
        <f t="shared" si="30"/>
        <v>0</v>
      </c>
      <c r="AH29" s="244">
        <f t="shared" ref="AH29:AQ29" si="31">AH25</f>
        <v>0</v>
      </c>
      <c r="AI29" s="244">
        <f t="shared" si="31"/>
        <v>0</v>
      </c>
      <c r="AJ29" s="244">
        <f t="shared" si="31"/>
        <v>0</v>
      </c>
      <c r="AK29" s="244">
        <f t="shared" si="31"/>
        <v>0</v>
      </c>
      <c r="AL29" s="244">
        <f t="shared" si="31"/>
        <v>0</v>
      </c>
      <c r="AM29" s="244">
        <f t="shared" si="31"/>
        <v>0</v>
      </c>
      <c r="AN29" s="244">
        <f t="shared" si="31"/>
        <v>0</v>
      </c>
      <c r="AO29" s="244">
        <f t="shared" si="31"/>
        <v>0</v>
      </c>
      <c r="AP29" s="244">
        <f t="shared" si="31"/>
        <v>0</v>
      </c>
      <c r="AQ29" s="244">
        <f t="shared" si="31"/>
        <v>0</v>
      </c>
    </row>
    <row r="30" spans="2:43" x14ac:dyDescent="0.2"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</row>
    <row r="32" spans="2:43" x14ac:dyDescent="0.2">
      <c r="B32" s="238" t="s">
        <v>426</v>
      </c>
      <c r="C32" s="259" t="s">
        <v>281</v>
      </c>
    </row>
    <row r="33" spans="2:43" x14ac:dyDescent="0.2">
      <c r="B33" s="253" t="s">
        <v>123</v>
      </c>
      <c r="C33" s="241">
        <f t="shared" ref="C33:C36" si="32">SUM(D33:AQ33)</f>
        <v>0</v>
      </c>
      <c r="D33" s="241">
        <f>D27*Parametre!$C$180</f>
        <v>0</v>
      </c>
      <c r="E33" s="241">
        <f>E27*Parametre!$C$180</f>
        <v>0</v>
      </c>
      <c r="F33" s="241">
        <f>F27*Parametre!$C$180</f>
        <v>0</v>
      </c>
      <c r="G33" s="241">
        <f>G27*Parametre!$C$180</f>
        <v>0</v>
      </c>
      <c r="H33" s="241">
        <f>H27*Parametre!$C$180</f>
        <v>0</v>
      </c>
      <c r="I33" s="241">
        <f>I27*Parametre!$C$180</f>
        <v>0</v>
      </c>
      <c r="J33" s="241">
        <f>J27*Parametre!$C$180</f>
        <v>0</v>
      </c>
      <c r="K33" s="241">
        <f>K27*Parametre!$C$180</f>
        <v>0</v>
      </c>
      <c r="L33" s="241">
        <f>L27*Parametre!$C$180</f>
        <v>0</v>
      </c>
      <c r="M33" s="241">
        <f>M27*Parametre!$C$180</f>
        <v>0</v>
      </c>
      <c r="N33" s="241">
        <f>N27*Parametre!$C$180</f>
        <v>0</v>
      </c>
      <c r="O33" s="241">
        <f>O27*Parametre!$C$180</f>
        <v>0</v>
      </c>
      <c r="P33" s="241">
        <f>P27*Parametre!$C$180</f>
        <v>0</v>
      </c>
      <c r="Q33" s="241">
        <f>Q27*Parametre!$C$180</f>
        <v>0</v>
      </c>
      <c r="R33" s="241">
        <f>R27*Parametre!$C$180</f>
        <v>0</v>
      </c>
      <c r="S33" s="241">
        <f>S27*Parametre!$C$180</f>
        <v>0</v>
      </c>
      <c r="T33" s="241">
        <f>T27*Parametre!$C$180</f>
        <v>0</v>
      </c>
      <c r="U33" s="241">
        <f>U27*Parametre!$C$180</f>
        <v>0</v>
      </c>
      <c r="V33" s="241">
        <f>V27*Parametre!$C$180</f>
        <v>0</v>
      </c>
      <c r="W33" s="241">
        <f>W27*Parametre!$C$180</f>
        <v>0</v>
      </c>
      <c r="X33" s="241">
        <f>X27*Parametre!$C$180</f>
        <v>0</v>
      </c>
      <c r="Y33" s="241">
        <f>Y27*Parametre!$C$180</f>
        <v>0</v>
      </c>
      <c r="Z33" s="241">
        <f>Z27*Parametre!$C$180</f>
        <v>0</v>
      </c>
      <c r="AA33" s="241">
        <f>AA27*Parametre!$C$180</f>
        <v>0</v>
      </c>
      <c r="AB33" s="241">
        <f>AB27*Parametre!$C$180</f>
        <v>0</v>
      </c>
      <c r="AC33" s="241">
        <f>AC27*Parametre!$C$180</f>
        <v>0</v>
      </c>
      <c r="AD33" s="241">
        <f>AD27*Parametre!$C$180</f>
        <v>0</v>
      </c>
      <c r="AE33" s="241">
        <f>AE27*Parametre!$C$180</f>
        <v>0</v>
      </c>
      <c r="AF33" s="241">
        <f>AF27*Parametre!$C$180</f>
        <v>0</v>
      </c>
      <c r="AG33" s="241">
        <f>AG27*Parametre!$C$180</f>
        <v>0</v>
      </c>
      <c r="AH33" s="241">
        <f>AH27*Parametre!$C$180</f>
        <v>0</v>
      </c>
      <c r="AI33" s="241">
        <f>AI27*Parametre!$C$180</f>
        <v>0</v>
      </c>
      <c r="AJ33" s="241">
        <f>AJ27*Parametre!$C$180</f>
        <v>0</v>
      </c>
      <c r="AK33" s="241">
        <f>AK27*Parametre!$C$180</f>
        <v>0</v>
      </c>
      <c r="AL33" s="241">
        <f>AL27*Parametre!$C$180</f>
        <v>0</v>
      </c>
      <c r="AM33" s="241">
        <f>AM27*Parametre!$C$180</f>
        <v>0</v>
      </c>
      <c r="AN33" s="241">
        <f>AN27*Parametre!$C$180</f>
        <v>0</v>
      </c>
      <c r="AO33" s="241">
        <f>AO27*Parametre!$C$180</f>
        <v>0</v>
      </c>
      <c r="AP33" s="241">
        <f>AP27*Parametre!$C$180</f>
        <v>0</v>
      </c>
      <c r="AQ33" s="241">
        <f>AQ27*Parametre!$C$180</f>
        <v>0</v>
      </c>
    </row>
    <row r="34" spans="2:43" x14ac:dyDescent="0.2">
      <c r="B34" s="253" t="s">
        <v>125</v>
      </c>
      <c r="C34" s="241">
        <f t="shared" si="32"/>
        <v>726596.35799430532</v>
      </c>
      <c r="D34" s="241">
        <f>D28*Parametre!$C$181</f>
        <v>0</v>
      </c>
      <c r="E34" s="241">
        <f>E28*Parametre!$C$181</f>
        <v>0</v>
      </c>
      <c r="F34" s="241">
        <f>F28*Parametre!$C$181</f>
        <v>49126.704942702025</v>
      </c>
      <c r="G34" s="241">
        <f>G28*Parametre!$C$181</f>
        <v>97738.199078092861</v>
      </c>
      <c r="H34" s="241">
        <f>H28*Parametre!$C$181</f>
        <v>145834.48240617235</v>
      </c>
      <c r="I34" s="241">
        <f>I28*Parametre!$C$181</f>
        <v>193415.55492694065</v>
      </c>
      <c r="J34" s="241">
        <f>J28*Parametre!$C$181</f>
        <v>240481.41664039742</v>
      </c>
      <c r="K34" s="241">
        <f>K28*Parametre!$C$181</f>
        <v>0</v>
      </c>
      <c r="L34" s="241">
        <f>L28*Parametre!$C$181</f>
        <v>0</v>
      </c>
      <c r="M34" s="241">
        <f>M28*Parametre!$C$181</f>
        <v>0</v>
      </c>
      <c r="N34" s="241">
        <f>N28*Parametre!$C$181</f>
        <v>0</v>
      </c>
      <c r="O34" s="241">
        <f>O28*Parametre!$C$181</f>
        <v>0</v>
      </c>
      <c r="P34" s="241">
        <f>P28*Parametre!$C$181</f>
        <v>0</v>
      </c>
      <c r="Q34" s="241">
        <f>Q28*Parametre!$C$181</f>
        <v>0</v>
      </c>
      <c r="R34" s="241">
        <f>R28*Parametre!$C$181</f>
        <v>0</v>
      </c>
      <c r="S34" s="241">
        <f>S28*Parametre!$C$181</f>
        <v>0</v>
      </c>
      <c r="T34" s="241">
        <f>T28*Parametre!$C$181</f>
        <v>0</v>
      </c>
      <c r="U34" s="241">
        <f>U28*Parametre!$C$181</f>
        <v>0</v>
      </c>
      <c r="V34" s="241">
        <f>V28*Parametre!$C$181</f>
        <v>0</v>
      </c>
      <c r="W34" s="241">
        <f>W28*Parametre!$C$181</f>
        <v>0</v>
      </c>
      <c r="X34" s="241">
        <f>X28*Parametre!$C$181</f>
        <v>0</v>
      </c>
      <c r="Y34" s="241">
        <f>Y28*Parametre!$C$181</f>
        <v>0</v>
      </c>
      <c r="Z34" s="241">
        <f>Z28*Parametre!$C$181</f>
        <v>0</v>
      </c>
      <c r="AA34" s="241">
        <f>AA28*Parametre!$C$181</f>
        <v>0</v>
      </c>
      <c r="AB34" s="241">
        <f>AB28*Parametre!$C$181</f>
        <v>0</v>
      </c>
      <c r="AC34" s="241">
        <f>AC28*Parametre!$C$181</f>
        <v>0</v>
      </c>
      <c r="AD34" s="241">
        <f>AD28*Parametre!$C$181</f>
        <v>0</v>
      </c>
      <c r="AE34" s="241">
        <f>AE28*Parametre!$C$181</f>
        <v>0</v>
      </c>
      <c r="AF34" s="241">
        <f>AF28*Parametre!$C$181</f>
        <v>0</v>
      </c>
      <c r="AG34" s="241">
        <f>AG28*Parametre!$C$181</f>
        <v>0</v>
      </c>
      <c r="AH34" s="241">
        <f>AH28*Parametre!$C$181</f>
        <v>0</v>
      </c>
      <c r="AI34" s="241">
        <f>AI28*Parametre!$C$181</f>
        <v>0</v>
      </c>
      <c r="AJ34" s="241">
        <f>AJ28*Parametre!$C$181</f>
        <v>0</v>
      </c>
      <c r="AK34" s="241">
        <f>AK28*Parametre!$C$181</f>
        <v>0</v>
      </c>
      <c r="AL34" s="241">
        <f>AL28*Parametre!$C$181</f>
        <v>0</v>
      </c>
      <c r="AM34" s="241">
        <f>AM28*Parametre!$C$181</f>
        <v>0</v>
      </c>
      <c r="AN34" s="241">
        <f>AN28*Parametre!$C$181</f>
        <v>0</v>
      </c>
      <c r="AO34" s="241">
        <f>AO28*Parametre!$C$181</f>
        <v>0</v>
      </c>
      <c r="AP34" s="241">
        <f>AP28*Parametre!$C$181</f>
        <v>0</v>
      </c>
      <c r="AQ34" s="241">
        <f>AQ28*Parametre!$C$181</f>
        <v>0</v>
      </c>
    </row>
    <row r="35" spans="2:43" x14ac:dyDescent="0.2">
      <c r="B35" s="254" t="s">
        <v>54</v>
      </c>
      <c r="C35" s="244">
        <f t="shared" si="32"/>
        <v>42458.051165403987</v>
      </c>
      <c r="D35" s="255">
        <f>D29*Parametre!$C$182</f>
        <v>0</v>
      </c>
      <c r="E35" s="255">
        <f>E29*Parametre!$C$182</f>
        <v>0</v>
      </c>
      <c r="F35" s="255">
        <f>F29*Parametre!$C$182</f>
        <v>1306.5716344053003</v>
      </c>
      <c r="G35" s="255">
        <f>G29*Parametre!$C$182</f>
        <v>3756.1171012768259</v>
      </c>
      <c r="H35" s="255">
        <f>H29*Parametre!$C$182</f>
        <v>7348.636400614565</v>
      </c>
      <c r="I35" s="255">
        <f>I29*Parametre!$C$182</f>
        <v>12084.129532418554</v>
      </c>
      <c r="J35" s="255">
        <f>J29*Parametre!$C$182</f>
        <v>17962.596496688744</v>
      </c>
      <c r="K35" s="255">
        <f>K29*Parametre!$C$182</f>
        <v>0</v>
      </c>
      <c r="L35" s="255">
        <f>L29*Parametre!$C$182</f>
        <v>0</v>
      </c>
      <c r="M35" s="255">
        <f>M29*Parametre!$C$182</f>
        <v>0</v>
      </c>
      <c r="N35" s="255">
        <f>N29*Parametre!$C$182</f>
        <v>0</v>
      </c>
      <c r="O35" s="255">
        <f>O29*Parametre!$C$182</f>
        <v>0</v>
      </c>
      <c r="P35" s="255">
        <f>P29*Parametre!$C$182</f>
        <v>0</v>
      </c>
      <c r="Q35" s="255">
        <f>Q29*Parametre!$C$182</f>
        <v>0</v>
      </c>
      <c r="R35" s="255">
        <f>R29*Parametre!$C$182</f>
        <v>0</v>
      </c>
      <c r="S35" s="255">
        <f>S29*Parametre!$C$182</f>
        <v>0</v>
      </c>
      <c r="T35" s="255">
        <f>T29*Parametre!$C$182</f>
        <v>0</v>
      </c>
      <c r="U35" s="255">
        <f>U29*Parametre!$C$182</f>
        <v>0</v>
      </c>
      <c r="V35" s="255">
        <f>V29*Parametre!$C$182</f>
        <v>0</v>
      </c>
      <c r="W35" s="255">
        <f>W29*Parametre!$C$182</f>
        <v>0</v>
      </c>
      <c r="X35" s="255">
        <f>X29*Parametre!$C$182</f>
        <v>0</v>
      </c>
      <c r="Y35" s="255">
        <f>Y29*Parametre!$C$182</f>
        <v>0</v>
      </c>
      <c r="Z35" s="255">
        <f>Z29*Parametre!$C$182</f>
        <v>0</v>
      </c>
      <c r="AA35" s="255">
        <f>AA29*Parametre!$C$182</f>
        <v>0</v>
      </c>
      <c r="AB35" s="255">
        <f>AB29*Parametre!$C$182</f>
        <v>0</v>
      </c>
      <c r="AC35" s="255">
        <f>AC29*Parametre!$C$182</f>
        <v>0</v>
      </c>
      <c r="AD35" s="255">
        <f>AD29*Parametre!$C$182</f>
        <v>0</v>
      </c>
      <c r="AE35" s="255">
        <f>AE29*Parametre!$C$182</f>
        <v>0</v>
      </c>
      <c r="AF35" s="255">
        <f>AF29*Parametre!$C$182</f>
        <v>0</v>
      </c>
      <c r="AG35" s="255">
        <f>AG29*Parametre!$C$182</f>
        <v>0</v>
      </c>
      <c r="AH35" s="255">
        <f>AH29*Parametre!$C$182</f>
        <v>0</v>
      </c>
      <c r="AI35" s="255">
        <f>AI29*Parametre!$C$182</f>
        <v>0</v>
      </c>
      <c r="AJ35" s="255">
        <f>AJ29*Parametre!$C$182</f>
        <v>0</v>
      </c>
      <c r="AK35" s="255">
        <f>AK29*Parametre!$C$182</f>
        <v>0</v>
      </c>
      <c r="AL35" s="255">
        <f>AL29*Parametre!$C$182</f>
        <v>0</v>
      </c>
      <c r="AM35" s="255">
        <f>AM29*Parametre!$C$182</f>
        <v>0</v>
      </c>
      <c r="AN35" s="255">
        <f>AN29*Parametre!$C$182</f>
        <v>0</v>
      </c>
      <c r="AO35" s="255">
        <f>AO29*Parametre!$C$182</f>
        <v>0</v>
      </c>
      <c r="AP35" s="255">
        <f>AP29*Parametre!$C$182</f>
        <v>0</v>
      </c>
      <c r="AQ35" s="255">
        <f>AQ29*Parametre!$C$182</f>
        <v>0</v>
      </c>
    </row>
    <row r="36" spans="2:43" x14ac:dyDescent="0.2">
      <c r="B36" s="256" t="s">
        <v>281</v>
      </c>
      <c r="C36" s="257">
        <f t="shared" si="32"/>
        <v>769054.40915970923</v>
      </c>
      <c r="D36" s="258">
        <f>SUM(D33:D35)</f>
        <v>0</v>
      </c>
      <c r="E36" s="258">
        <f>SUM(E33:E35)</f>
        <v>0</v>
      </c>
      <c r="F36" s="258">
        <f t="shared" ref="F36:AG36" si="33">SUM(F33:F35)</f>
        <v>50433.276577107325</v>
      </c>
      <c r="G36" s="258">
        <f t="shared" si="33"/>
        <v>101494.31617936969</v>
      </c>
      <c r="H36" s="258">
        <f t="shared" si="33"/>
        <v>153183.11880678692</v>
      </c>
      <c r="I36" s="258">
        <f t="shared" si="33"/>
        <v>205499.68445935921</v>
      </c>
      <c r="J36" s="258">
        <f t="shared" si="33"/>
        <v>258444.01313708618</v>
      </c>
      <c r="K36" s="258">
        <f t="shared" si="33"/>
        <v>0</v>
      </c>
      <c r="L36" s="258">
        <f t="shared" si="33"/>
        <v>0</v>
      </c>
      <c r="M36" s="258">
        <f t="shared" si="33"/>
        <v>0</v>
      </c>
      <c r="N36" s="258">
        <f t="shared" si="33"/>
        <v>0</v>
      </c>
      <c r="O36" s="258">
        <f t="shared" si="33"/>
        <v>0</v>
      </c>
      <c r="P36" s="258">
        <f t="shared" si="33"/>
        <v>0</v>
      </c>
      <c r="Q36" s="258">
        <f t="shared" si="33"/>
        <v>0</v>
      </c>
      <c r="R36" s="258">
        <f t="shared" si="33"/>
        <v>0</v>
      </c>
      <c r="S36" s="258">
        <f t="shared" si="33"/>
        <v>0</v>
      </c>
      <c r="T36" s="258">
        <f t="shared" si="33"/>
        <v>0</v>
      </c>
      <c r="U36" s="258">
        <f t="shared" si="33"/>
        <v>0</v>
      </c>
      <c r="V36" s="258">
        <f t="shared" si="33"/>
        <v>0</v>
      </c>
      <c r="W36" s="258">
        <f t="shared" si="33"/>
        <v>0</v>
      </c>
      <c r="X36" s="258">
        <f t="shared" si="33"/>
        <v>0</v>
      </c>
      <c r="Y36" s="258">
        <f t="shared" si="33"/>
        <v>0</v>
      </c>
      <c r="Z36" s="258">
        <f t="shared" si="33"/>
        <v>0</v>
      </c>
      <c r="AA36" s="258">
        <f t="shared" si="33"/>
        <v>0</v>
      </c>
      <c r="AB36" s="258">
        <f t="shared" si="33"/>
        <v>0</v>
      </c>
      <c r="AC36" s="258">
        <f t="shared" si="33"/>
        <v>0</v>
      </c>
      <c r="AD36" s="258">
        <f t="shared" si="33"/>
        <v>0</v>
      </c>
      <c r="AE36" s="258">
        <f t="shared" si="33"/>
        <v>0</v>
      </c>
      <c r="AF36" s="258">
        <f t="shared" si="33"/>
        <v>0</v>
      </c>
      <c r="AG36" s="258">
        <f t="shared" si="33"/>
        <v>0</v>
      </c>
      <c r="AH36" s="258">
        <f t="shared" ref="AH36:AQ36" si="34">SUM(AH33:AH35)</f>
        <v>0</v>
      </c>
      <c r="AI36" s="258">
        <f t="shared" si="34"/>
        <v>0</v>
      </c>
      <c r="AJ36" s="258">
        <f t="shared" si="34"/>
        <v>0</v>
      </c>
      <c r="AK36" s="258">
        <f t="shared" si="34"/>
        <v>0</v>
      </c>
      <c r="AL36" s="258">
        <f t="shared" si="34"/>
        <v>0</v>
      </c>
      <c r="AM36" s="258">
        <f t="shared" si="34"/>
        <v>0</v>
      </c>
      <c r="AN36" s="258">
        <f t="shared" si="34"/>
        <v>0</v>
      </c>
      <c r="AO36" s="258">
        <f t="shared" si="34"/>
        <v>0</v>
      </c>
      <c r="AP36" s="258">
        <f t="shared" si="34"/>
        <v>0</v>
      </c>
      <c r="AQ36" s="258">
        <f t="shared" si="34"/>
        <v>0</v>
      </c>
    </row>
    <row r="39" spans="2:43" x14ac:dyDescent="0.2">
      <c r="B39" s="236"/>
      <c r="C39" s="236"/>
      <c r="D39" s="236" t="s">
        <v>279</v>
      </c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2:43" x14ac:dyDescent="0.2">
      <c r="B40" s="238" t="s">
        <v>427</v>
      </c>
      <c r="C40" s="238"/>
      <c r="D40" s="243">
        <v>1</v>
      </c>
      <c r="E40" s="243">
        <v>2</v>
      </c>
      <c r="F40" s="243">
        <v>3</v>
      </c>
      <c r="G40" s="243">
        <v>4</v>
      </c>
      <c r="H40" s="243">
        <v>5</v>
      </c>
      <c r="I40" s="243">
        <v>6</v>
      </c>
      <c r="J40" s="243">
        <v>7</v>
      </c>
      <c r="K40" s="243">
        <v>8</v>
      </c>
      <c r="L40" s="243">
        <v>9</v>
      </c>
      <c r="M40" s="243">
        <v>10</v>
      </c>
      <c r="N40" s="243">
        <v>11</v>
      </c>
      <c r="O40" s="243">
        <v>12</v>
      </c>
      <c r="P40" s="243">
        <v>13</v>
      </c>
      <c r="Q40" s="243">
        <v>14</v>
      </c>
      <c r="R40" s="243">
        <v>15</v>
      </c>
      <c r="S40" s="243">
        <v>16</v>
      </c>
      <c r="T40" s="243">
        <v>17</v>
      </c>
      <c r="U40" s="243">
        <v>18</v>
      </c>
      <c r="V40" s="243">
        <v>19</v>
      </c>
      <c r="W40" s="243">
        <v>20</v>
      </c>
      <c r="X40" s="243">
        <v>21</v>
      </c>
      <c r="Y40" s="243">
        <v>22</v>
      </c>
      <c r="Z40" s="243">
        <v>23</v>
      </c>
      <c r="AA40" s="243">
        <v>24</v>
      </c>
      <c r="AB40" s="243">
        <v>25</v>
      </c>
      <c r="AC40" s="243">
        <v>26</v>
      </c>
      <c r="AD40" s="243">
        <v>27</v>
      </c>
      <c r="AE40" s="243">
        <v>28</v>
      </c>
      <c r="AF40" s="243">
        <v>29</v>
      </c>
      <c r="AG40" s="243">
        <v>30</v>
      </c>
      <c r="AH40" s="243">
        <v>31</v>
      </c>
      <c r="AI40" s="243">
        <v>32</v>
      </c>
      <c r="AJ40" s="243">
        <v>33</v>
      </c>
      <c r="AK40" s="243">
        <v>34</v>
      </c>
      <c r="AL40" s="243">
        <v>35</v>
      </c>
      <c r="AM40" s="243">
        <v>36</v>
      </c>
      <c r="AN40" s="243">
        <v>37</v>
      </c>
      <c r="AO40" s="243">
        <v>38</v>
      </c>
      <c r="AP40" s="243">
        <v>39</v>
      </c>
      <c r="AQ40" s="243">
        <v>40</v>
      </c>
    </row>
    <row r="41" spans="2:43" x14ac:dyDescent="0.2">
      <c r="B41" s="239" t="s">
        <v>336</v>
      </c>
      <c r="C41" s="240" t="s">
        <v>281</v>
      </c>
      <c r="D41" s="246">
        <f t="shared" ref="D41:AG41" si="35">D4</f>
        <v>2024</v>
      </c>
      <c r="E41" s="246">
        <f t="shared" si="35"/>
        <v>2025</v>
      </c>
      <c r="F41" s="246">
        <f t="shared" si="35"/>
        <v>2026</v>
      </c>
      <c r="G41" s="246">
        <f t="shared" si="35"/>
        <v>2027</v>
      </c>
      <c r="H41" s="246">
        <f t="shared" si="35"/>
        <v>2028</v>
      </c>
      <c r="I41" s="246">
        <f t="shared" si="35"/>
        <v>2029</v>
      </c>
      <c r="J41" s="246">
        <f t="shared" si="35"/>
        <v>2030</v>
      </c>
      <c r="K41" s="246">
        <f t="shared" si="35"/>
        <v>2031</v>
      </c>
      <c r="L41" s="246">
        <f t="shared" si="35"/>
        <v>2032</v>
      </c>
      <c r="M41" s="246">
        <f t="shared" si="35"/>
        <v>2033</v>
      </c>
      <c r="N41" s="246">
        <f t="shared" si="35"/>
        <v>2034</v>
      </c>
      <c r="O41" s="246">
        <f t="shared" si="35"/>
        <v>2035</v>
      </c>
      <c r="P41" s="246">
        <f t="shared" si="35"/>
        <v>2036</v>
      </c>
      <c r="Q41" s="246">
        <f t="shared" si="35"/>
        <v>2037</v>
      </c>
      <c r="R41" s="246">
        <f t="shared" si="35"/>
        <v>2038</v>
      </c>
      <c r="S41" s="246">
        <f t="shared" si="35"/>
        <v>2039</v>
      </c>
      <c r="T41" s="246">
        <f t="shared" si="35"/>
        <v>2040</v>
      </c>
      <c r="U41" s="246">
        <f t="shared" si="35"/>
        <v>2041</v>
      </c>
      <c r="V41" s="246">
        <f t="shared" si="35"/>
        <v>2042</v>
      </c>
      <c r="W41" s="246">
        <f t="shared" si="35"/>
        <v>2043</v>
      </c>
      <c r="X41" s="246">
        <f t="shared" si="35"/>
        <v>2044</v>
      </c>
      <c r="Y41" s="246">
        <f t="shared" si="35"/>
        <v>2045</v>
      </c>
      <c r="Z41" s="246">
        <f t="shared" si="35"/>
        <v>2046</v>
      </c>
      <c r="AA41" s="246">
        <f t="shared" si="35"/>
        <v>2047</v>
      </c>
      <c r="AB41" s="246">
        <f t="shared" si="35"/>
        <v>2048</v>
      </c>
      <c r="AC41" s="246">
        <f t="shared" si="35"/>
        <v>2049</v>
      </c>
      <c r="AD41" s="246">
        <f t="shared" si="35"/>
        <v>2050</v>
      </c>
      <c r="AE41" s="246">
        <f t="shared" si="35"/>
        <v>2051</v>
      </c>
      <c r="AF41" s="246">
        <f t="shared" si="35"/>
        <v>2052</v>
      </c>
      <c r="AG41" s="246">
        <f t="shared" si="35"/>
        <v>2053</v>
      </c>
      <c r="AH41" s="246">
        <f t="shared" ref="AH41:AQ41" si="36">AH4</f>
        <v>2054</v>
      </c>
      <c r="AI41" s="246">
        <f t="shared" si="36"/>
        <v>2055</v>
      </c>
      <c r="AJ41" s="246">
        <f t="shared" si="36"/>
        <v>2056</v>
      </c>
      <c r="AK41" s="246">
        <f t="shared" si="36"/>
        <v>2057</v>
      </c>
      <c r="AL41" s="246">
        <f t="shared" si="36"/>
        <v>2058</v>
      </c>
      <c r="AM41" s="246">
        <f t="shared" si="36"/>
        <v>2059</v>
      </c>
      <c r="AN41" s="246">
        <f t="shared" si="36"/>
        <v>2060</v>
      </c>
      <c r="AO41" s="246">
        <f t="shared" si="36"/>
        <v>2061</v>
      </c>
      <c r="AP41" s="246">
        <f t="shared" si="36"/>
        <v>2062</v>
      </c>
      <c r="AQ41" s="246">
        <f t="shared" si="36"/>
        <v>2063</v>
      </c>
    </row>
    <row r="42" spans="2:43" x14ac:dyDescent="0.2">
      <c r="B42" s="236" t="s">
        <v>417</v>
      </c>
      <c r="C42" s="241">
        <f t="shared" ref="C42:C45" si="37">SUM(D42:AQ42)</f>
        <v>0</v>
      </c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</row>
    <row r="43" spans="2:43" x14ac:dyDescent="0.2">
      <c r="B43" s="236" t="s">
        <v>418</v>
      </c>
      <c r="C43" s="241">
        <f t="shared" si="37"/>
        <v>0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</row>
    <row r="44" spans="2:43" x14ac:dyDescent="0.2">
      <c r="B44" s="243" t="s">
        <v>419</v>
      </c>
      <c r="C44" s="244">
        <f t="shared" si="37"/>
        <v>0</v>
      </c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</row>
    <row r="45" spans="2:43" x14ac:dyDescent="0.2">
      <c r="B45" s="236" t="s">
        <v>242</v>
      </c>
      <c r="C45" s="241">
        <f t="shared" si="37"/>
        <v>0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</row>
    <row r="48" spans="2:43" x14ac:dyDescent="0.2">
      <c r="B48" s="236"/>
      <c r="C48" s="236"/>
      <c r="D48" s="236" t="s">
        <v>279</v>
      </c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</row>
    <row r="49" spans="2:43" x14ac:dyDescent="0.2">
      <c r="B49" s="238" t="s">
        <v>428</v>
      </c>
      <c r="C49" s="238"/>
      <c r="D49" s="243">
        <v>1</v>
      </c>
      <c r="E49" s="243">
        <v>2</v>
      </c>
      <c r="F49" s="243">
        <v>3</v>
      </c>
      <c r="G49" s="243">
        <v>4</v>
      </c>
      <c r="H49" s="243">
        <v>5</v>
      </c>
      <c r="I49" s="243">
        <v>6</v>
      </c>
      <c r="J49" s="243">
        <v>7</v>
      </c>
      <c r="K49" s="243">
        <v>8</v>
      </c>
      <c r="L49" s="243">
        <v>9</v>
      </c>
      <c r="M49" s="243">
        <v>10</v>
      </c>
      <c r="N49" s="243">
        <v>11</v>
      </c>
      <c r="O49" s="243">
        <v>12</v>
      </c>
      <c r="P49" s="243">
        <v>13</v>
      </c>
      <c r="Q49" s="243">
        <v>14</v>
      </c>
      <c r="R49" s="243">
        <v>15</v>
      </c>
      <c r="S49" s="243">
        <v>16</v>
      </c>
      <c r="T49" s="243">
        <v>17</v>
      </c>
      <c r="U49" s="243">
        <v>18</v>
      </c>
      <c r="V49" s="243">
        <v>19</v>
      </c>
      <c r="W49" s="243">
        <v>20</v>
      </c>
      <c r="X49" s="243">
        <v>21</v>
      </c>
      <c r="Y49" s="243">
        <v>22</v>
      </c>
      <c r="Z49" s="243">
        <v>23</v>
      </c>
      <c r="AA49" s="243">
        <v>24</v>
      </c>
      <c r="AB49" s="243">
        <v>25</v>
      </c>
      <c r="AC49" s="243">
        <v>26</v>
      </c>
      <c r="AD49" s="243">
        <v>27</v>
      </c>
      <c r="AE49" s="243">
        <v>28</v>
      </c>
      <c r="AF49" s="243">
        <v>29</v>
      </c>
      <c r="AG49" s="243">
        <v>30</v>
      </c>
      <c r="AH49" s="243">
        <v>31</v>
      </c>
      <c r="AI49" s="243">
        <v>32</v>
      </c>
      <c r="AJ49" s="243">
        <v>33</v>
      </c>
      <c r="AK49" s="243">
        <v>34</v>
      </c>
      <c r="AL49" s="243">
        <v>35</v>
      </c>
      <c r="AM49" s="243">
        <v>36</v>
      </c>
      <c r="AN49" s="243">
        <v>37</v>
      </c>
      <c r="AO49" s="243">
        <v>38</v>
      </c>
      <c r="AP49" s="243">
        <v>39</v>
      </c>
      <c r="AQ49" s="243">
        <v>40</v>
      </c>
    </row>
    <row r="50" spans="2:43" x14ac:dyDescent="0.2">
      <c r="B50" s="239" t="s">
        <v>344</v>
      </c>
      <c r="C50" s="240" t="s">
        <v>281</v>
      </c>
      <c r="D50" s="246">
        <f t="shared" ref="D50:AG50" si="38">D4</f>
        <v>2024</v>
      </c>
      <c r="E50" s="246">
        <f t="shared" si="38"/>
        <v>2025</v>
      </c>
      <c r="F50" s="246">
        <f t="shared" si="38"/>
        <v>2026</v>
      </c>
      <c r="G50" s="246">
        <f t="shared" si="38"/>
        <v>2027</v>
      </c>
      <c r="H50" s="246">
        <f t="shared" si="38"/>
        <v>2028</v>
      </c>
      <c r="I50" s="246">
        <f t="shared" si="38"/>
        <v>2029</v>
      </c>
      <c r="J50" s="246">
        <f t="shared" si="38"/>
        <v>2030</v>
      </c>
      <c r="K50" s="246">
        <f t="shared" si="38"/>
        <v>2031</v>
      </c>
      <c r="L50" s="246">
        <f t="shared" si="38"/>
        <v>2032</v>
      </c>
      <c r="M50" s="246">
        <f t="shared" si="38"/>
        <v>2033</v>
      </c>
      <c r="N50" s="246">
        <f t="shared" si="38"/>
        <v>2034</v>
      </c>
      <c r="O50" s="246">
        <f t="shared" si="38"/>
        <v>2035</v>
      </c>
      <c r="P50" s="246">
        <f t="shared" si="38"/>
        <v>2036</v>
      </c>
      <c r="Q50" s="246">
        <f t="shared" si="38"/>
        <v>2037</v>
      </c>
      <c r="R50" s="246">
        <f t="shared" si="38"/>
        <v>2038</v>
      </c>
      <c r="S50" s="246">
        <f t="shared" si="38"/>
        <v>2039</v>
      </c>
      <c r="T50" s="246">
        <f t="shared" si="38"/>
        <v>2040</v>
      </c>
      <c r="U50" s="246">
        <f t="shared" si="38"/>
        <v>2041</v>
      </c>
      <c r="V50" s="246">
        <f t="shared" si="38"/>
        <v>2042</v>
      </c>
      <c r="W50" s="246">
        <f t="shared" si="38"/>
        <v>2043</v>
      </c>
      <c r="X50" s="246">
        <f t="shared" si="38"/>
        <v>2044</v>
      </c>
      <c r="Y50" s="246">
        <f t="shared" si="38"/>
        <v>2045</v>
      </c>
      <c r="Z50" s="246">
        <f t="shared" si="38"/>
        <v>2046</v>
      </c>
      <c r="AA50" s="246">
        <f t="shared" si="38"/>
        <v>2047</v>
      </c>
      <c r="AB50" s="246">
        <f t="shared" si="38"/>
        <v>2048</v>
      </c>
      <c r="AC50" s="246">
        <f t="shared" si="38"/>
        <v>2049</v>
      </c>
      <c r="AD50" s="246">
        <f t="shared" si="38"/>
        <v>2050</v>
      </c>
      <c r="AE50" s="246">
        <f t="shared" si="38"/>
        <v>2051</v>
      </c>
      <c r="AF50" s="246">
        <f t="shared" si="38"/>
        <v>2052</v>
      </c>
      <c r="AG50" s="246">
        <f t="shared" si="38"/>
        <v>2053</v>
      </c>
      <c r="AH50" s="246">
        <f t="shared" ref="AH50:AQ50" si="39">AH4</f>
        <v>2054</v>
      </c>
      <c r="AI50" s="246">
        <f t="shared" si="39"/>
        <v>2055</v>
      </c>
      <c r="AJ50" s="246">
        <f t="shared" si="39"/>
        <v>2056</v>
      </c>
      <c r="AK50" s="246">
        <f t="shared" si="39"/>
        <v>2057</v>
      </c>
      <c r="AL50" s="246">
        <f t="shared" si="39"/>
        <v>2058</v>
      </c>
      <c r="AM50" s="246">
        <f t="shared" si="39"/>
        <v>2059</v>
      </c>
      <c r="AN50" s="246">
        <f t="shared" si="39"/>
        <v>2060</v>
      </c>
      <c r="AO50" s="246">
        <f t="shared" si="39"/>
        <v>2061</v>
      </c>
      <c r="AP50" s="246">
        <f t="shared" si="39"/>
        <v>2062</v>
      </c>
      <c r="AQ50" s="246">
        <f t="shared" si="39"/>
        <v>2063</v>
      </c>
    </row>
    <row r="51" spans="2:43" x14ac:dyDescent="0.2">
      <c r="B51" s="236" t="s">
        <v>417</v>
      </c>
      <c r="C51" s="241">
        <f t="shared" ref="C51:C54" si="40">SUM(D51:AQ51)</f>
        <v>0</v>
      </c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</row>
    <row r="52" spans="2:43" x14ac:dyDescent="0.2">
      <c r="B52" s="236" t="s">
        <v>418</v>
      </c>
      <c r="C52" s="241">
        <f t="shared" si="40"/>
        <v>0</v>
      </c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</row>
    <row r="53" spans="2:43" x14ac:dyDescent="0.2">
      <c r="B53" s="243" t="s">
        <v>419</v>
      </c>
      <c r="C53" s="244">
        <f t="shared" si="40"/>
        <v>0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</row>
    <row r="54" spans="2:43" x14ac:dyDescent="0.2">
      <c r="B54" s="236" t="s">
        <v>242</v>
      </c>
      <c r="C54" s="241">
        <f t="shared" si="40"/>
        <v>0</v>
      </c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</row>
    <row r="57" spans="2:43" x14ac:dyDescent="0.2">
      <c r="B57" s="236"/>
      <c r="C57" s="236"/>
      <c r="D57" s="236" t="s">
        <v>279</v>
      </c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</row>
    <row r="58" spans="2:43" x14ac:dyDescent="0.2">
      <c r="B58" s="238" t="s">
        <v>429</v>
      </c>
      <c r="C58" s="238"/>
      <c r="D58" s="243">
        <v>1</v>
      </c>
      <c r="E58" s="243">
        <v>2</v>
      </c>
      <c r="F58" s="243">
        <v>3</v>
      </c>
      <c r="G58" s="243">
        <v>4</v>
      </c>
      <c r="H58" s="243">
        <v>5</v>
      </c>
      <c r="I58" s="243">
        <v>6</v>
      </c>
      <c r="J58" s="243">
        <v>7</v>
      </c>
      <c r="K58" s="243">
        <v>8</v>
      </c>
      <c r="L58" s="243">
        <v>9</v>
      </c>
      <c r="M58" s="243">
        <v>10</v>
      </c>
      <c r="N58" s="243">
        <v>11</v>
      </c>
      <c r="O58" s="243">
        <v>12</v>
      </c>
      <c r="P58" s="243">
        <v>13</v>
      </c>
      <c r="Q58" s="243">
        <v>14</v>
      </c>
      <c r="R58" s="243">
        <v>15</v>
      </c>
      <c r="S58" s="243">
        <v>16</v>
      </c>
      <c r="T58" s="243">
        <v>17</v>
      </c>
      <c r="U58" s="243">
        <v>18</v>
      </c>
      <c r="V58" s="243">
        <v>19</v>
      </c>
      <c r="W58" s="243">
        <v>20</v>
      </c>
      <c r="X58" s="243">
        <v>21</v>
      </c>
      <c r="Y58" s="243">
        <v>22</v>
      </c>
      <c r="Z58" s="243">
        <v>23</v>
      </c>
      <c r="AA58" s="243">
        <v>24</v>
      </c>
      <c r="AB58" s="243">
        <v>25</v>
      </c>
      <c r="AC58" s="243">
        <v>26</v>
      </c>
      <c r="AD58" s="243">
        <v>27</v>
      </c>
      <c r="AE58" s="243">
        <v>28</v>
      </c>
      <c r="AF58" s="243">
        <v>29</v>
      </c>
      <c r="AG58" s="243">
        <v>30</v>
      </c>
      <c r="AH58" s="243">
        <v>31</v>
      </c>
      <c r="AI58" s="243">
        <v>32</v>
      </c>
      <c r="AJ58" s="243">
        <v>33</v>
      </c>
      <c r="AK58" s="243">
        <v>34</v>
      </c>
      <c r="AL58" s="243">
        <v>35</v>
      </c>
      <c r="AM58" s="243">
        <v>36</v>
      </c>
      <c r="AN58" s="243">
        <v>37</v>
      </c>
      <c r="AO58" s="243">
        <v>38</v>
      </c>
      <c r="AP58" s="243">
        <v>39</v>
      </c>
      <c r="AQ58" s="243">
        <v>40</v>
      </c>
    </row>
    <row r="59" spans="2:43" x14ac:dyDescent="0.2">
      <c r="B59" s="239" t="s">
        <v>422</v>
      </c>
      <c r="C59" s="240" t="s">
        <v>281</v>
      </c>
      <c r="D59" s="246">
        <f t="shared" ref="D59:AG59" si="41">D4</f>
        <v>2024</v>
      </c>
      <c r="E59" s="246">
        <f t="shared" si="41"/>
        <v>2025</v>
      </c>
      <c r="F59" s="246">
        <f t="shared" si="41"/>
        <v>2026</v>
      </c>
      <c r="G59" s="246">
        <f t="shared" si="41"/>
        <v>2027</v>
      </c>
      <c r="H59" s="246">
        <f t="shared" si="41"/>
        <v>2028</v>
      </c>
      <c r="I59" s="246">
        <f t="shared" si="41"/>
        <v>2029</v>
      </c>
      <c r="J59" s="246">
        <f t="shared" si="41"/>
        <v>2030</v>
      </c>
      <c r="K59" s="246">
        <f t="shared" si="41"/>
        <v>2031</v>
      </c>
      <c r="L59" s="246">
        <f t="shared" si="41"/>
        <v>2032</v>
      </c>
      <c r="M59" s="246">
        <f t="shared" si="41"/>
        <v>2033</v>
      </c>
      <c r="N59" s="246">
        <f t="shared" si="41"/>
        <v>2034</v>
      </c>
      <c r="O59" s="246">
        <f t="shared" si="41"/>
        <v>2035</v>
      </c>
      <c r="P59" s="246">
        <f t="shared" si="41"/>
        <v>2036</v>
      </c>
      <c r="Q59" s="246">
        <f t="shared" si="41"/>
        <v>2037</v>
      </c>
      <c r="R59" s="246">
        <f t="shared" si="41"/>
        <v>2038</v>
      </c>
      <c r="S59" s="246">
        <f t="shared" si="41"/>
        <v>2039</v>
      </c>
      <c r="T59" s="246">
        <f t="shared" si="41"/>
        <v>2040</v>
      </c>
      <c r="U59" s="246">
        <f t="shared" si="41"/>
        <v>2041</v>
      </c>
      <c r="V59" s="246">
        <f t="shared" si="41"/>
        <v>2042</v>
      </c>
      <c r="W59" s="246">
        <f t="shared" si="41"/>
        <v>2043</v>
      </c>
      <c r="X59" s="246">
        <f t="shared" si="41"/>
        <v>2044</v>
      </c>
      <c r="Y59" s="246">
        <f t="shared" si="41"/>
        <v>2045</v>
      </c>
      <c r="Z59" s="246">
        <f t="shared" si="41"/>
        <v>2046</v>
      </c>
      <c r="AA59" s="246">
        <f t="shared" si="41"/>
        <v>2047</v>
      </c>
      <c r="AB59" s="246">
        <f t="shared" si="41"/>
        <v>2048</v>
      </c>
      <c r="AC59" s="246">
        <f t="shared" si="41"/>
        <v>2049</v>
      </c>
      <c r="AD59" s="246">
        <f t="shared" si="41"/>
        <v>2050</v>
      </c>
      <c r="AE59" s="246">
        <f t="shared" si="41"/>
        <v>2051</v>
      </c>
      <c r="AF59" s="246">
        <f t="shared" si="41"/>
        <v>2052</v>
      </c>
      <c r="AG59" s="246">
        <f t="shared" si="41"/>
        <v>2053</v>
      </c>
      <c r="AH59" s="246">
        <f t="shared" ref="AH59:AQ59" si="42">AH4</f>
        <v>2054</v>
      </c>
      <c r="AI59" s="246">
        <f t="shared" si="42"/>
        <v>2055</v>
      </c>
      <c r="AJ59" s="246">
        <f t="shared" si="42"/>
        <v>2056</v>
      </c>
      <c r="AK59" s="246">
        <f t="shared" si="42"/>
        <v>2057</v>
      </c>
      <c r="AL59" s="246">
        <f t="shared" si="42"/>
        <v>2058</v>
      </c>
      <c r="AM59" s="246">
        <f t="shared" si="42"/>
        <v>2059</v>
      </c>
      <c r="AN59" s="246">
        <f t="shared" si="42"/>
        <v>2060</v>
      </c>
      <c r="AO59" s="246">
        <f t="shared" si="42"/>
        <v>2061</v>
      </c>
      <c r="AP59" s="246">
        <f t="shared" si="42"/>
        <v>2062</v>
      </c>
      <c r="AQ59" s="246">
        <f t="shared" si="42"/>
        <v>2063</v>
      </c>
    </row>
    <row r="60" spans="2:43" x14ac:dyDescent="0.2">
      <c r="B60" s="236" t="s">
        <v>417</v>
      </c>
      <c r="C60" s="241">
        <f t="shared" ref="C60:C66" si="43">SUM(D60:AQ60)</f>
        <v>0</v>
      </c>
      <c r="D60" s="241">
        <f t="shared" ref="D60:AG60" si="44">D42-D51</f>
        <v>0</v>
      </c>
      <c r="E60" s="241">
        <f t="shared" si="44"/>
        <v>0</v>
      </c>
      <c r="F60" s="241">
        <f t="shared" si="44"/>
        <v>0</v>
      </c>
      <c r="G60" s="241">
        <f t="shared" si="44"/>
        <v>0</v>
      </c>
      <c r="H60" s="241">
        <f t="shared" si="44"/>
        <v>0</v>
      </c>
      <c r="I60" s="241">
        <f t="shared" si="44"/>
        <v>0</v>
      </c>
      <c r="J60" s="241">
        <f t="shared" si="44"/>
        <v>0</v>
      </c>
      <c r="K60" s="241">
        <f t="shared" si="44"/>
        <v>0</v>
      </c>
      <c r="L60" s="241">
        <f t="shared" si="44"/>
        <v>0</v>
      </c>
      <c r="M60" s="241">
        <f t="shared" si="44"/>
        <v>0</v>
      </c>
      <c r="N60" s="241">
        <f t="shared" si="44"/>
        <v>0</v>
      </c>
      <c r="O60" s="241">
        <f t="shared" si="44"/>
        <v>0</v>
      </c>
      <c r="P60" s="241">
        <f t="shared" si="44"/>
        <v>0</v>
      </c>
      <c r="Q60" s="241">
        <f t="shared" si="44"/>
        <v>0</v>
      </c>
      <c r="R60" s="241">
        <f t="shared" si="44"/>
        <v>0</v>
      </c>
      <c r="S60" s="241">
        <f t="shared" si="44"/>
        <v>0</v>
      </c>
      <c r="T60" s="241">
        <f t="shared" si="44"/>
        <v>0</v>
      </c>
      <c r="U60" s="241">
        <f t="shared" si="44"/>
        <v>0</v>
      </c>
      <c r="V60" s="241">
        <f t="shared" si="44"/>
        <v>0</v>
      </c>
      <c r="W60" s="241">
        <f t="shared" si="44"/>
        <v>0</v>
      </c>
      <c r="X60" s="241">
        <f t="shared" si="44"/>
        <v>0</v>
      </c>
      <c r="Y60" s="241">
        <f t="shared" si="44"/>
        <v>0</v>
      </c>
      <c r="Z60" s="241">
        <f t="shared" si="44"/>
        <v>0</v>
      </c>
      <c r="AA60" s="241">
        <f t="shared" si="44"/>
        <v>0</v>
      </c>
      <c r="AB60" s="241">
        <f t="shared" si="44"/>
        <v>0</v>
      </c>
      <c r="AC60" s="241">
        <f t="shared" si="44"/>
        <v>0</v>
      </c>
      <c r="AD60" s="241">
        <f t="shared" si="44"/>
        <v>0</v>
      </c>
      <c r="AE60" s="241">
        <f t="shared" si="44"/>
        <v>0</v>
      </c>
      <c r="AF60" s="241">
        <f t="shared" si="44"/>
        <v>0</v>
      </c>
      <c r="AG60" s="241">
        <f t="shared" si="44"/>
        <v>0</v>
      </c>
      <c r="AH60" s="241">
        <f t="shared" ref="AH60:AQ60" si="45">AH42-AH51</f>
        <v>0</v>
      </c>
      <c r="AI60" s="241">
        <f t="shared" si="45"/>
        <v>0</v>
      </c>
      <c r="AJ60" s="241">
        <f t="shared" si="45"/>
        <v>0</v>
      </c>
      <c r="AK60" s="241">
        <f t="shared" si="45"/>
        <v>0</v>
      </c>
      <c r="AL60" s="241">
        <f t="shared" si="45"/>
        <v>0</v>
      </c>
      <c r="AM60" s="241">
        <f t="shared" si="45"/>
        <v>0</v>
      </c>
      <c r="AN60" s="241">
        <f t="shared" si="45"/>
        <v>0</v>
      </c>
      <c r="AO60" s="241">
        <f t="shared" si="45"/>
        <v>0</v>
      </c>
      <c r="AP60" s="241">
        <f t="shared" si="45"/>
        <v>0</v>
      </c>
      <c r="AQ60" s="241">
        <f t="shared" si="45"/>
        <v>0</v>
      </c>
    </row>
    <row r="61" spans="2:43" x14ac:dyDescent="0.2">
      <c r="B61" s="236" t="s">
        <v>418</v>
      </c>
      <c r="C61" s="241">
        <f t="shared" si="43"/>
        <v>0</v>
      </c>
      <c r="D61" s="241">
        <f t="shared" ref="D61:AG61" si="46">D43-D52</f>
        <v>0</v>
      </c>
      <c r="E61" s="241">
        <f t="shared" si="46"/>
        <v>0</v>
      </c>
      <c r="F61" s="241">
        <f t="shared" si="46"/>
        <v>0</v>
      </c>
      <c r="G61" s="241">
        <f t="shared" si="46"/>
        <v>0</v>
      </c>
      <c r="H61" s="241">
        <f t="shared" si="46"/>
        <v>0</v>
      </c>
      <c r="I61" s="241">
        <f t="shared" si="46"/>
        <v>0</v>
      </c>
      <c r="J61" s="241">
        <f t="shared" si="46"/>
        <v>0</v>
      </c>
      <c r="K61" s="241">
        <f t="shared" si="46"/>
        <v>0</v>
      </c>
      <c r="L61" s="241">
        <f t="shared" si="46"/>
        <v>0</v>
      </c>
      <c r="M61" s="241">
        <f t="shared" si="46"/>
        <v>0</v>
      </c>
      <c r="N61" s="241">
        <f t="shared" si="46"/>
        <v>0</v>
      </c>
      <c r="O61" s="241">
        <f t="shared" si="46"/>
        <v>0</v>
      </c>
      <c r="P61" s="241">
        <f t="shared" si="46"/>
        <v>0</v>
      </c>
      <c r="Q61" s="241">
        <f t="shared" si="46"/>
        <v>0</v>
      </c>
      <c r="R61" s="241">
        <f t="shared" si="46"/>
        <v>0</v>
      </c>
      <c r="S61" s="241">
        <f t="shared" si="46"/>
        <v>0</v>
      </c>
      <c r="T61" s="241">
        <f t="shared" si="46"/>
        <v>0</v>
      </c>
      <c r="U61" s="241">
        <f t="shared" si="46"/>
        <v>0</v>
      </c>
      <c r="V61" s="241">
        <f t="shared" si="46"/>
        <v>0</v>
      </c>
      <c r="W61" s="241">
        <f t="shared" si="46"/>
        <v>0</v>
      </c>
      <c r="X61" s="241">
        <f t="shared" si="46"/>
        <v>0</v>
      </c>
      <c r="Y61" s="241">
        <f t="shared" si="46"/>
        <v>0</v>
      </c>
      <c r="Z61" s="241">
        <f t="shared" si="46"/>
        <v>0</v>
      </c>
      <c r="AA61" s="241">
        <f t="shared" si="46"/>
        <v>0</v>
      </c>
      <c r="AB61" s="241">
        <f t="shared" si="46"/>
        <v>0</v>
      </c>
      <c r="AC61" s="241">
        <f t="shared" si="46"/>
        <v>0</v>
      </c>
      <c r="AD61" s="241">
        <f t="shared" si="46"/>
        <v>0</v>
      </c>
      <c r="AE61" s="241">
        <f t="shared" si="46"/>
        <v>0</v>
      </c>
      <c r="AF61" s="241">
        <f t="shared" si="46"/>
        <v>0</v>
      </c>
      <c r="AG61" s="241">
        <f t="shared" si="46"/>
        <v>0</v>
      </c>
      <c r="AH61" s="241">
        <f t="shared" ref="AH61:AQ61" si="47">AH43-AH52</f>
        <v>0</v>
      </c>
      <c r="AI61" s="241">
        <f t="shared" si="47"/>
        <v>0</v>
      </c>
      <c r="AJ61" s="241">
        <f t="shared" si="47"/>
        <v>0</v>
      </c>
      <c r="AK61" s="241">
        <f t="shared" si="47"/>
        <v>0</v>
      </c>
      <c r="AL61" s="241">
        <f t="shared" si="47"/>
        <v>0</v>
      </c>
      <c r="AM61" s="241">
        <f t="shared" si="47"/>
        <v>0</v>
      </c>
      <c r="AN61" s="241">
        <f t="shared" si="47"/>
        <v>0</v>
      </c>
      <c r="AO61" s="241">
        <f t="shared" si="47"/>
        <v>0</v>
      </c>
      <c r="AP61" s="241">
        <f t="shared" si="47"/>
        <v>0</v>
      </c>
      <c r="AQ61" s="241">
        <f t="shared" si="47"/>
        <v>0</v>
      </c>
    </row>
    <row r="62" spans="2:43" x14ac:dyDescent="0.2">
      <c r="B62" s="243" t="s">
        <v>419</v>
      </c>
      <c r="C62" s="244">
        <f t="shared" si="43"/>
        <v>0</v>
      </c>
      <c r="D62" s="244">
        <f t="shared" ref="D62:AG62" si="48">D44-D53</f>
        <v>0</v>
      </c>
      <c r="E62" s="244">
        <f t="shared" si="48"/>
        <v>0</v>
      </c>
      <c r="F62" s="244">
        <f t="shared" si="48"/>
        <v>0</v>
      </c>
      <c r="G62" s="244">
        <f t="shared" si="48"/>
        <v>0</v>
      </c>
      <c r="H62" s="244">
        <f t="shared" si="48"/>
        <v>0</v>
      </c>
      <c r="I62" s="244">
        <f t="shared" si="48"/>
        <v>0</v>
      </c>
      <c r="J62" s="244">
        <f t="shared" si="48"/>
        <v>0</v>
      </c>
      <c r="K62" s="244">
        <f t="shared" si="48"/>
        <v>0</v>
      </c>
      <c r="L62" s="244">
        <f t="shared" si="48"/>
        <v>0</v>
      </c>
      <c r="M62" s="244">
        <f t="shared" si="48"/>
        <v>0</v>
      </c>
      <c r="N62" s="244">
        <f t="shared" si="48"/>
        <v>0</v>
      </c>
      <c r="O62" s="244">
        <f t="shared" si="48"/>
        <v>0</v>
      </c>
      <c r="P62" s="244">
        <f t="shared" si="48"/>
        <v>0</v>
      </c>
      <c r="Q62" s="244">
        <f t="shared" si="48"/>
        <v>0</v>
      </c>
      <c r="R62" s="244">
        <f t="shared" si="48"/>
        <v>0</v>
      </c>
      <c r="S62" s="244">
        <f t="shared" si="48"/>
        <v>0</v>
      </c>
      <c r="T62" s="244">
        <f t="shared" si="48"/>
        <v>0</v>
      </c>
      <c r="U62" s="244">
        <f t="shared" si="48"/>
        <v>0</v>
      </c>
      <c r="V62" s="244">
        <f t="shared" si="48"/>
        <v>0</v>
      </c>
      <c r="W62" s="244">
        <f t="shared" si="48"/>
        <v>0</v>
      </c>
      <c r="X62" s="244">
        <f t="shared" si="48"/>
        <v>0</v>
      </c>
      <c r="Y62" s="244">
        <f t="shared" si="48"/>
        <v>0</v>
      </c>
      <c r="Z62" s="244">
        <f t="shared" si="48"/>
        <v>0</v>
      </c>
      <c r="AA62" s="244">
        <f t="shared" si="48"/>
        <v>0</v>
      </c>
      <c r="AB62" s="244">
        <f t="shared" si="48"/>
        <v>0</v>
      </c>
      <c r="AC62" s="244">
        <f t="shared" si="48"/>
        <v>0</v>
      </c>
      <c r="AD62" s="244">
        <f t="shared" si="48"/>
        <v>0</v>
      </c>
      <c r="AE62" s="244">
        <f t="shared" si="48"/>
        <v>0</v>
      </c>
      <c r="AF62" s="244">
        <f t="shared" si="48"/>
        <v>0</v>
      </c>
      <c r="AG62" s="244">
        <f t="shared" si="48"/>
        <v>0</v>
      </c>
      <c r="AH62" s="244">
        <f t="shared" ref="AH62:AQ62" si="49">AH44-AH53</f>
        <v>0</v>
      </c>
      <c r="AI62" s="244">
        <f t="shared" si="49"/>
        <v>0</v>
      </c>
      <c r="AJ62" s="244">
        <f t="shared" si="49"/>
        <v>0</v>
      </c>
      <c r="AK62" s="244">
        <f t="shared" si="49"/>
        <v>0</v>
      </c>
      <c r="AL62" s="244">
        <f t="shared" si="49"/>
        <v>0</v>
      </c>
      <c r="AM62" s="244">
        <f t="shared" si="49"/>
        <v>0</v>
      </c>
      <c r="AN62" s="244">
        <f t="shared" si="49"/>
        <v>0</v>
      </c>
      <c r="AO62" s="244">
        <f t="shared" si="49"/>
        <v>0</v>
      </c>
      <c r="AP62" s="244">
        <f t="shared" si="49"/>
        <v>0</v>
      </c>
      <c r="AQ62" s="244">
        <f t="shared" si="49"/>
        <v>0</v>
      </c>
    </row>
    <row r="63" spans="2:43" ht="12" thickBot="1" x14ac:dyDescent="0.25">
      <c r="B63" s="247" t="s">
        <v>242</v>
      </c>
      <c r="C63" s="248">
        <f t="shared" si="43"/>
        <v>0</v>
      </c>
      <c r="D63" s="248">
        <f t="shared" ref="D63:AG63" si="50">D45-D54</f>
        <v>0</v>
      </c>
      <c r="E63" s="248">
        <f t="shared" si="50"/>
        <v>0</v>
      </c>
      <c r="F63" s="248">
        <f t="shared" si="50"/>
        <v>0</v>
      </c>
      <c r="G63" s="248">
        <f t="shared" si="50"/>
        <v>0</v>
      </c>
      <c r="H63" s="248">
        <f t="shared" si="50"/>
        <v>0</v>
      </c>
      <c r="I63" s="248">
        <f t="shared" si="50"/>
        <v>0</v>
      </c>
      <c r="J63" s="248">
        <f t="shared" si="50"/>
        <v>0</v>
      </c>
      <c r="K63" s="248">
        <f t="shared" si="50"/>
        <v>0</v>
      </c>
      <c r="L63" s="248">
        <f t="shared" si="50"/>
        <v>0</v>
      </c>
      <c r="M63" s="248">
        <f t="shared" si="50"/>
        <v>0</v>
      </c>
      <c r="N63" s="248">
        <f t="shared" si="50"/>
        <v>0</v>
      </c>
      <c r="O63" s="248">
        <f t="shared" si="50"/>
        <v>0</v>
      </c>
      <c r="P63" s="248">
        <f t="shared" si="50"/>
        <v>0</v>
      </c>
      <c r="Q63" s="248">
        <f t="shared" si="50"/>
        <v>0</v>
      </c>
      <c r="R63" s="248">
        <f t="shared" si="50"/>
        <v>0</v>
      </c>
      <c r="S63" s="248">
        <f t="shared" si="50"/>
        <v>0</v>
      </c>
      <c r="T63" s="248">
        <f t="shared" si="50"/>
        <v>0</v>
      </c>
      <c r="U63" s="248">
        <f t="shared" si="50"/>
        <v>0</v>
      </c>
      <c r="V63" s="248">
        <f t="shared" si="50"/>
        <v>0</v>
      </c>
      <c r="W63" s="248">
        <f t="shared" si="50"/>
        <v>0</v>
      </c>
      <c r="X63" s="248">
        <f t="shared" si="50"/>
        <v>0</v>
      </c>
      <c r="Y63" s="248">
        <f t="shared" si="50"/>
        <v>0</v>
      </c>
      <c r="Z63" s="248">
        <f t="shared" si="50"/>
        <v>0</v>
      </c>
      <c r="AA63" s="248">
        <f t="shared" si="50"/>
        <v>0</v>
      </c>
      <c r="AB63" s="248">
        <f t="shared" si="50"/>
        <v>0</v>
      </c>
      <c r="AC63" s="248">
        <f t="shared" si="50"/>
        <v>0</v>
      </c>
      <c r="AD63" s="248">
        <f t="shared" si="50"/>
        <v>0</v>
      </c>
      <c r="AE63" s="248">
        <f t="shared" si="50"/>
        <v>0</v>
      </c>
      <c r="AF63" s="248">
        <f t="shared" si="50"/>
        <v>0</v>
      </c>
      <c r="AG63" s="248">
        <f t="shared" si="50"/>
        <v>0</v>
      </c>
      <c r="AH63" s="248">
        <f t="shared" ref="AH63:AQ63" si="51">AH45-AH54</f>
        <v>0</v>
      </c>
      <c r="AI63" s="248">
        <f t="shared" si="51"/>
        <v>0</v>
      </c>
      <c r="AJ63" s="248">
        <f t="shared" si="51"/>
        <v>0</v>
      </c>
      <c r="AK63" s="248">
        <f t="shared" si="51"/>
        <v>0</v>
      </c>
      <c r="AL63" s="248">
        <f t="shared" si="51"/>
        <v>0</v>
      </c>
      <c r="AM63" s="248">
        <f t="shared" si="51"/>
        <v>0</v>
      </c>
      <c r="AN63" s="248">
        <f t="shared" si="51"/>
        <v>0</v>
      </c>
      <c r="AO63" s="248">
        <f t="shared" si="51"/>
        <v>0</v>
      </c>
      <c r="AP63" s="248">
        <f t="shared" si="51"/>
        <v>0</v>
      </c>
      <c r="AQ63" s="248">
        <f t="shared" si="51"/>
        <v>0</v>
      </c>
    </row>
    <row r="64" spans="2:43" ht="12" thickTop="1" x14ac:dyDescent="0.2">
      <c r="B64" s="249" t="s">
        <v>423</v>
      </c>
      <c r="C64" s="250">
        <f t="shared" si="43"/>
        <v>0</v>
      </c>
      <c r="D64" s="251">
        <f t="shared" ref="D64:AG64" si="52">D60</f>
        <v>0</v>
      </c>
      <c r="E64" s="251">
        <f t="shared" si="52"/>
        <v>0</v>
      </c>
      <c r="F64" s="251">
        <f t="shared" si="52"/>
        <v>0</v>
      </c>
      <c r="G64" s="251">
        <f t="shared" si="52"/>
        <v>0</v>
      </c>
      <c r="H64" s="251">
        <f t="shared" si="52"/>
        <v>0</v>
      </c>
      <c r="I64" s="251">
        <f t="shared" si="52"/>
        <v>0</v>
      </c>
      <c r="J64" s="251">
        <f t="shared" si="52"/>
        <v>0</v>
      </c>
      <c r="K64" s="251">
        <f t="shared" si="52"/>
        <v>0</v>
      </c>
      <c r="L64" s="251">
        <f t="shared" si="52"/>
        <v>0</v>
      </c>
      <c r="M64" s="251">
        <f t="shared" si="52"/>
        <v>0</v>
      </c>
      <c r="N64" s="251">
        <f t="shared" si="52"/>
        <v>0</v>
      </c>
      <c r="O64" s="251">
        <f t="shared" si="52"/>
        <v>0</v>
      </c>
      <c r="P64" s="251">
        <f t="shared" si="52"/>
        <v>0</v>
      </c>
      <c r="Q64" s="251">
        <f t="shared" si="52"/>
        <v>0</v>
      </c>
      <c r="R64" s="251">
        <f t="shared" si="52"/>
        <v>0</v>
      </c>
      <c r="S64" s="251">
        <f t="shared" si="52"/>
        <v>0</v>
      </c>
      <c r="T64" s="251">
        <f t="shared" si="52"/>
        <v>0</v>
      </c>
      <c r="U64" s="251">
        <f t="shared" si="52"/>
        <v>0</v>
      </c>
      <c r="V64" s="251">
        <f t="shared" si="52"/>
        <v>0</v>
      </c>
      <c r="W64" s="251">
        <f t="shared" si="52"/>
        <v>0</v>
      </c>
      <c r="X64" s="251">
        <f t="shared" si="52"/>
        <v>0</v>
      </c>
      <c r="Y64" s="251">
        <f t="shared" si="52"/>
        <v>0</v>
      </c>
      <c r="Z64" s="251">
        <f t="shared" si="52"/>
        <v>0</v>
      </c>
      <c r="AA64" s="251">
        <f t="shared" si="52"/>
        <v>0</v>
      </c>
      <c r="AB64" s="251">
        <f t="shared" si="52"/>
        <v>0</v>
      </c>
      <c r="AC64" s="251">
        <f t="shared" si="52"/>
        <v>0</v>
      </c>
      <c r="AD64" s="251">
        <f t="shared" si="52"/>
        <v>0</v>
      </c>
      <c r="AE64" s="251">
        <f t="shared" si="52"/>
        <v>0</v>
      </c>
      <c r="AF64" s="251">
        <f t="shared" si="52"/>
        <v>0</v>
      </c>
      <c r="AG64" s="251">
        <f t="shared" si="52"/>
        <v>0</v>
      </c>
      <c r="AH64" s="251">
        <f t="shared" ref="AH64:AQ64" si="53">AH60</f>
        <v>0</v>
      </c>
      <c r="AI64" s="251">
        <f t="shared" si="53"/>
        <v>0</v>
      </c>
      <c r="AJ64" s="251">
        <f t="shared" si="53"/>
        <v>0</v>
      </c>
      <c r="AK64" s="251">
        <f t="shared" si="53"/>
        <v>0</v>
      </c>
      <c r="AL64" s="251">
        <f t="shared" si="53"/>
        <v>0</v>
      </c>
      <c r="AM64" s="251">
        <f t="shared" si="53"/>
        <v>0</v>
      </c>
      <c r="AN64" s="251">
        <f t="shared" si="53"/>
        <v>0</v>
      </c>
      <c r="AO64" s="251">
        <f t="shared" si="53"/>
        <v>0</v>
      </c>
      <c r="AP64" s="251">
        <f t="shared" si="53"/>
        <v>0</v>
      </c>
      <c r="AQ64" s="251">
        <f t="shared" si="53"/>
        <v>0</v>
      </c>
    </row>
    <row r="65" spans="2:43" x14ac:dyDescent="0.2">
      <c r="B65" s="236" t="s">
        <v>424</v>
      </c>
      <c r="C65" s="241">
        <f t="shared" si="43"/>
        <v>0</v>
      </c>
      <c r="D65" s="241">
        <f>D61+D63</f>
        <v>0</v>
      </c>
      <c r="E65" s="241">
        <f t="shared" ref="E65:AG65" si="54">E61+E63</f>
        <v>0</v>
      </c>
      <c r="F65" s="241">
        <f t="shared" si="54"/>
        <v>0</v>
      </c>
      <c r="G65" s="241">
        <f t="shared" si="54"/>
        <v>0</v>
      </c>
      <c r="H65" s="241">
        <f t="shared" si="54"/>
        <v>0</v>
      </c>
      <c r="I65" s="241">
        <f t="shared" si="54"/>
        <v>0</v>
      </c>
      <c r="J65" s="241">
        <f t="shared" si="54"/>
        <v>0</v>
      </c>
      <c r="K65" s="241">
        <f t="shared" si="54"/>
        <v>0</v>
      </c>
      <c r="L65" s="241">
        <f t="shared" si="54"/>
        <v>0</v>
      </c>
      <c r="M65" s="241">
        <f t="shared" si="54"/>
        <v>0</v>
      </c>
      <c r="N65" s="241">
        <f t="shared" si="54"/>
        <v>0</v>
      </c>
      <c r="O65" s="241">
        <f t="shared" si="54"/>
        <v>0</v>
      </c>
      <c r="P65" s="241">
        <f t="shared" si="54"/>
        <v>0</v>
      </c>
      <c r="Q65" s="241">
        <f t="shared" si="54"/>
        <v>0</v>
      </c>
      <c r="R65" s="241">
        <f t="shared" si="54"/>
        <v>0</v>
      </c>
      <c r="S65" s="241">
        <f t="shared" si="54"/>
        <v>0</v>
      </c>
      <c r="T65" s="241">
        <f t="shared" si="54"/>
        <v>0</v>
      </c>
      <c r="U65" s="241">
        <f t="shared" si="54"/>
        <v>0</v>
      </c>
      <c r="V65" s="241">
        <f t="shared" si="54"/>
        <v>0</v>
      </c>
      <c r="W65" s="241">
        <f t="shared" si="54"/>
        <v>0</v>
      </c>
      <c r="X65" s="241">
        <f t="shared" si="54"/>
        <v>0</v>
      </c>
      <c r="Y65" s="241">
        <f t="shared" si="54"/>
        <v>0</v>
      </c>
      <c r="Z65" s="241">
        <f t="shared" si="54"/>
        <v>0</v>
      </c>
      <c r="AA65" s="241">
        <f t="shared" si="54"/>
        <v>0</v>
      </c>
      <c r="AB65" s="241">
        <f t="shared" si="54"/>
        <v>0</v>
      </c>
      <c r="AC65" s="241">
        <f t="shared" si="54"/>
        <v>0</v>
      </c>
      <c r="AD65" s="241">
        <f t="shared" si="54"/>
        <v>0</v>
      </c>
      <c r="AE65" s="241">
        <f t="shared" si="54"/>
        <v>0</v>
      </c>
      <c r="AF65" s="241">
        <f t="shared" si="54"/>
        <v>0</v>
      </c>
      <c r="AG65" s="241">
        <f t="shared" si="54"/>
        <v>0</v>
      </c>
      <c r="AH65" s="241">
        <f t="shared" ref="AH65:AQ65" si="55">AH61+AH63</f>
        <v>0</v>
      </c>
      <c r="AI65" s="241">
        <f t="shared" si="55"/>
        <v>0</v>
      </c>
      <c r="AJ65" s="241">
        <f t="shared" si="55"/>
        <v>0</v>
      </c>
      <c r="AK65" s="241">
        <f t="shared" si="55"/>
        <v>0</v>
      </c>
      <c r="AL65" s="241">
        <f t="shared" si="55"/>
        <v>0</v>
      </c>
      <c r="AM65" s="241">
        <f t="shared" si="55"/>
        <v>0</v>
      </c>
      <c r="AN65" s="241">
        <f t="shared" si="55"/>
        <v>0</v>
      </c>
      <c r="AO65" s="241">
        <f t="shared" si="55"/>
        <v>0</v>
      </c>
      <c r="AP65" s="241">
        <f t="shared" si="55"/>
        <v>0</v>
      </c>
      <c r="AQ65" s="241">
        <f t="shared" si="55"/>
        <v>0</v>
      </c>
    </row>
    <row r="66" spans="2:43" x14ac:dyDescent="0.2">
      <c r="B66" s="243" t="s">
        <v>425</v>
      </c>
      <c r="C66" s="244">
        <f t="shared" si="43"/>
        <v>0</v>
      </c>
      <c r="D66" s="244">
        <f t="shared" ref="D66:AG66" si="56">D62</f>
        <v>0</v>
      </c>
      <c r="E66" s="244">
        <f t="shared" si="56"/>
        <v>0</v>
      </c>
      <c r="F66" s="244">
        <f t="shared" si="56"/>
        <v>0</v>
      </c>
      <c r="G66" s="244">
        <f t="shared" si="56"/>
        <v>0</v>
      </c>
      <c r="H66" s="244">
        <f t="shared" si="56"/>
        <v>0</v>
      </c>
      <c r="I66" s="244">
        <f t="shared" si="56"/>
        <v>0</v>
      </c>
      <c r="J66" s="244">
        <f t="shared" si="56"/>
        <v>0</v>
      </c>
      <c r="K66" s="244">
        <f t="shared" si="56"/>
        <v>0</v>
      </c>
      <c r="L66" s="244">
        <f t="shared" si="56"/>
        <v>0</v>
      </c>
      <c r="M66" s="244">
        <f t="shared" si="56"/>
        <v>0</v>
      </c>
      <c r="N66" s="244">
        <f t="shared" si="56"/>
        <v>0</v>
      </c>
      <c r="O66" s="244">
        <f t="shared" si="56"/>
        <v>0</v>
      </c>
      <c r="P66" s="244">
        <f t="shared" si="56"/>
        <v>0</v>
      </c>
      <c r="Q66" s="244">
        <f t="shared" si="56"/>
        <v>0</v>
      </c>
      <c r="R66" s="244">
        <f t="shared" si="56"/>
        <v>0</v>
      </c>
      <c r="S66" s="244">
        <f t="shared" si="56"/>
        <v>0</v>
      </c>
      <c r="T66" s="244">
        <f t="shared" si="56"/>
        <v>0</v>
      </c>
      <c r="U66" s="244">
        <f t="shared" si="56"/>
        <v>0</v>
      </c>
      <c r="V66" s="244">
        <f t="shared" si="56"/>
        <v>0</v>
      </c>
      <c r="W66" s="244">
        <f t="shared" si="56"/>
        <v>0</v>
      </c>
      <c r="X66" s="244">
        <f t="shared" si="56"/>
        <v>0</v>
      </c>
      <c r="Y66" s="244">
        <f t="shared" si="56"/>
        <v>0</v>
      </c>
      <c r="Z66" s="244">
        <f t="shared" si="56"/>
        <v>0</v>
      </c>
      <c r="AA66" s="244">
        <f t="shared" si="56"/>
        <v>0</v>
      </c>
      <c r="AB66" s="244">
        <f t="shared" si="56"/>
        <v>0</v>
      </c>
      <c r="AC66" s="244">
        <f t="shared" si="56"/>
        <v>0</v>
      </c>
      <c r="AD66" s="244">
        <f t="shared" si="56"/>
        <v>0</v>
      </c>
      <c r="AE66" s="244">
        <f t="shared" si="56"/>
        <v>0</v>
      </c>
      <c r="AF66" s="244">
        <f t="shared" si="56"/>
        <v>0</v>
      </c>
      <c r="AG66" s="244">
        <f t="shared" si="56"/>
        <v>0</v>
      </c>
      <c r="AH66" s="244">
        <f t="shared" ref="AH66:AQ66" si="57">AH62</f>
        <v>0</v>
      </c>
      <c r="AI66" s="244">
        <f t="shared" si="57"/>
        <v>0</v>
      </c>
      <c r="AJ66" s="244">
        <f t="shared" si="57"/>
        <v>0</v>
      </c>
      <c r="AK66" s="244">
        <f t="shared" si="57"/>
        <v>0</v>
      </c>
      <c r="AL66" s="244">
        <f t="shared" si="57"/>
        <v>0</v>
      </c>
      <c r="AM66" s="244">
        <f t="shared" si="57"/>
        <v>0</v>
      </c>
      <c r="AN66" s="244">
        <f t="shared" si="57"/>
        <v>0</v>
      </c>
      <c r="AO66" s="244">
        <f t="shared" si="57"/>
        <v>0</v>
      </c>
      <c r="AP66" s="244">
        <f t="shared" si="57"/>
        <v>0</v>
      </c>
      <c r="AQ66" s="244">
        <f t="shared" si="57"/>
        <v>0</v>
      </c>
    </row>
    <row r="67" spans="2:43" x14ac:dyDescent="0.2"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</row>
    <row r="69" spans="2:43" x14ac:dyDescent="0.2">
      <c r="B69" s="238" t="s">
        <v>430</v>
      </c>
      <c r="C69" s="259" t="s">
        <v>281</v>
      </c>
    </row>
    <row r="70" spans="2:43" x14ac:dyDescent="0.2">
      <c r="B70" s="253" t="s">
        <v>123</v>
      </c>
      <c r="C70" s="241">
        <f t="shared" ref="C70:C73" si="58">SUM(D70:AQ70)</f>
        <v>0</v>
      </c>
      <c r="D70" s="241">
        <f>D64*Parametre!$C$180</f>
        <v>0</v>
      </c>
      <c r="E70" s="241">
        <f>E64*Parametre!$C$180</f>
        <v>0</v>
      </c>
      <c r="F70" s="241">
        <f>F64*Parametre!$C$180</f>
        <v>0</v>
      </c>
      <c r="G70" s="241">
        <f>G64*Parametre!$C$180</f>
        <v>0</v>
      </c>
      <c r="H70" s="241">
        <f>H64*Parametre!$C$180</f>
        <v>0</v>
      </c>
      <c r="I70" s="241">
        <f>I64*Parametre!$C$180</f>
        <v>0</v>
      </c>
      <c r="J70" s="241">
        <f>J64*Parametre!$C$180</f>
        <v>0</v>
      </c>
      <c r="K70" s="241">
        <f>K64*Parametre!$C$180</f>
        <v>0</v>
      </c>
      <c r="L70" s="241">
        <f>L64*Parametre!$C$180</f>
        <v>0</v>
      </c>
      <c r="M70" s="241">
        <f>M64*Parametre!$C$180</f>
        <v>0</v>
      </c>
      <c r="N70" s="241">
        <f>N64*Parametre!$C$180</f>
        <v>0</v>
      </c>
      <c r="O70" s="241">
        <f>O64*Parametre!$C$180</f>
        <v>0</v>
      </c>
      <c r="P70" s="241">
        <f>P64*Parametre!$C$180</f>
        <v>0</v>
      </c>
      <c r="Q70" s="241">
        <f>Q64*Parametre!$C$180</f>
        <v>0</v>
      </c>
      <c r="R70" s="241">
        <f>R64*Parametre!$C$180</f>
        <v>0</v>
      </c>
      <c r="S70" s="241">
        <f>S64*Parametre!$C$180</f>
        <v>0</v>
      </c>
      <c r="T70" s="241">
        <f>T64*Parametre!$C$180</f>
        <v>0</v>
      </c>
      <c r="U70" s="241">
        <f>U64*Parametre!$C$180</f>
        <v>0</v>
      </c>
      <c r="V70" s="241">
        <f>V64*Parametre!$C$180</f>
        <v>0</v>
      </c>
      <c r="W70" s="241">
        <f>W64*Parametre!$C$180</f>
        <v>0</v>
      </c>
      <c r="X70" s="241">
        <f>X64*Parametre!$C$180</f>
        <v>0</v>
      </c>
      <c r="Y70" s="241">
        <f>Y64*Parametre!$C$180</f>
        <v>0</v>
      </c>
      <c r="Z70" s="241">
        <f>Z64*Parametre!$C$180</f>
        <v>0</v>
      </c>
      <c r="AA70" s="241">
        <f>AA64*Parametre!$C$180</f>
        <v>0</v>
      </c>
      <c r="AB70" s="241">
        <f>AB64*Parametre!$C$180</f>
        <v>0</v>
      </c>
      <c r="AC70" s="241">
        <f>AC64*Parametre!$C$180</f>
        <v>0</v>
      </c>
      <c r="AD70" s="241">
        <f>AD64*Parametre!$C$180</f>
        <v>0</v>
      </c>
      <c r="AE70" s="241">
        <f>AE64*Parametre!$C$180</f>
        <v>0</v>
      </c>
      <c r="AF70" s="241">
        <f>AF64*Parametre!$C$180</f>
        <v>0</v>
      </c>
      <c r="AG70" s="241">
        <f>AG64*Parametre!$C$180</f>
        <v>0</v>
      </c>
      <c r="AH70" s="241">
        <f>AH64*Parametre!$C$180</f>
        <v>0</v>
      </c>
      <c r="AI70" s="241">
        <f>AI64*Parametre!$C$180</f>
        <v>0</v>
      </c>
      <c r="AJ70" s="241">
        <f>AJ64*Parametre!$C$180</f>
        <v>0</v>
      </c>
      <c r="AK70" s="241">
        <f>AK64*Parametre!$C$180</f>
        <v>0</v>
      </c>
      <c r="AL70" s="241">
        <f>AL64*Parametre!$C$180</f>
        <v>0</v>
      </c>
      <c r="AM70" s="241">
        <f>AM64*Parametre!$C$180</f>
        <v>0</v>
      </c>
      <c r="AN70" s="241">
        <f>AN64*Parametre!$C$180</f>
        <v>0</v>
      </c>
      <c r="AO70" s="241">
        <f>AO64*Parametre!$C$180</f>
        <v>0</v>
      </c>
      <c r="AP70" s="241">
        <f>AP64*Parametre!$C$180</f>
        <v>0</v>
      </c>
      <c r="AQ70" s="241">
        <f>AQ64*Parametre!$C$180</f>
        <v>0</v>
      </c>
    </row>
    <row r="71" spans="2:43" x14ac:dyDescent="0.2">
      <c r="B71" s="253" t="s">
        <v>125</v>
      </c>
      <c r="C71" s="241">
        <f t="shared" si="58"/>
        <v>0</v>
      </c>
      <c r="D71" s="241">
        <f>D65*Parametre!$C$181</f>
        <v>0</v>
      </c>
      <c r="E71" s="241">
        <f>E65*Parametre!$C$181</f>
        <v>0</v>
      </c>
      <c r="F71" s="241">
        <f>F65*Parametre!$C$181</f>
        <v>0</v>
      </c>
      <c r="G71" s="241">
        <f>G65*Parametre!$C$181</f>
        <v>0</v>
      </c>
      <c r="H71" s="241">
        <f>H65*Parametre!$C$181</f>
        <v>0</v>
      </c>
      <c r="I71" s="241">
        <f>I65*Parametre!$C$181</f>
        <v>0</v>
      </c>
      <c r="J71" s="241">
        <f>J65*Parametre!$C$181</f>
        <v>0</v>
      </c>
      <c r="K71" s="241">
        <f>K65*Parametre!$C$181</f>
        <v>0</v>
      </c>
      <c r="L71" s="241">
        <f>L65*Parametre!$C$181</f>
        <v>0</v>
      </c>
      <c r="M71" s="241">
        <f>M65*Parametre!$C$181</f>
        <v>0</v>
      </c>
      <c r="N71" s="241">
        <f>N65*Parametre!$C$181</f>
        <v>0</v>
      </c>
      <c r="O71" s="241">
        <f>O65*Parametre!$C$181</f>
        <v>0</v>
      </c>
      <c r="P71" s="241">
        <f>P65*Parametre!$C$181</f>
        <v>0</v>
      </c>
      <c r="Q71" s="241">
        <f>Q65*Parametre!$C$181</f>
        <v>0</v>
      </c>
      <c r="R71" s="241">
        <f>R65*Parametre!$C$181</f>
        <v>0</v>
      </c>
      <c r="S71" s="241">
        <f>S65*Parametre!$C$181</f>
        <v>0</v>
      </c>
      <c r="T71" s="241">
        <f>T65*Parametre!$C$181</f>
        <v>0</v>
      </c>
      <c r="U71" s="241">
        <f>U65*Parametre!$C$181</f>
        <v>0</v>
      </c>
      <c r="V71" s="241">
        <f>V65*Parametre!$C$181</f>
        <v>0</v>
      </c>
      <c r="W71" s="241">
        <f>W65*Parametre!$C$181</f>
        <v>0</v>
      </c>
      <c r="X71" s="241">
        <f>X65*Parametre!$C$181</f>
        <v>0</v>
      </c>
      <c r="Y71" s="241">
        <f>Y65*Parametre!$C$181</f>
        <v>0</v>
      </c>
      <c r="Z71" s="241">
        <f>Z65*Parametre!$C$181</f>
        <v>0</v>
      </c>
      <c r="AA71" s="241">
        <f>AA65*Parametre!$C$181</f>
        <v>0</v>
      </c>
      <c r="AB71" s="241">
        <f>AB65*Parametre!$C$181</f>
        <v>0</v>
      </c>
      <c r="AC71" s="241">
        <f>AC65*Parametre!$C$181</f>
        <v>0</v>
      </c>
      <c r="AD71" s="241">
        <f>AD65*Parametre!$C$181</f>
        <v>0</v>
      </c>
      <c r="AE71" s="241">
        <f>AE65*Parametre!$C$181</f>
        <v>0</v>
      </c>
      <c r="AF71" s="241">
        <f>AF65*Parametre!$C$181</f>
        <v>0</v>
      </c>
      <c r="AG71" s="241">
        <f>AG65*Parametre!$C$181</f>
        <v>0</v>
      </c>
      <c r="AH71" s="241">
        <f>AH65*Parametre!$C$181</f>
        <v>0</v>
      </c>
      <c r="AI71" s="241">
        <f>AI65*Parametre!$C$181</f>
        <v>0</v>
      </c>
      <c r="AJ71" s="241">
        <f>AJ65*Parametre!$C$181</f>
        <v>0</v>
      </c>
      <c r="AK71" s="241">
        <f>AK65*Parametre!$C$181</f>
        <v>0</v>
      </c>
      <c r="AL71" s="241">
        <f>AL65*Parametre!$C$181</f>
        <v>0</v>
      </c>
      <c r="AM71" s="241">
        <f>AM65*Parametre!$C$181</f>
        <v>0</v>
      </c>
      <c r="AN71" s="241">
        <f>AN65*Parametre!$C$181</f>
        <v>0</v>
      </c>
      <c r="AO71" s="241">
        <f>AO65*Parametre!$C$181</f>
        <v>0</v>
      </c>
      <c r="AP71" s="241">
        <f>AP65*Parametre!$C$181</f>
        <v>0</v>
      </c>
      <c r="AQ71" s="241">
        <f>AQ65*Parametre!$C$181</f>
        <v>0</v>
      </c>
    </row>
    <row r="72" spans="2:43" x14ac:dyDescent="0.2">
      <c r="B72" s="243" t="s">
        <v>54</v>
      </c>
      <c r="C72" s="244">
        <f t="shared" si="58"/>
        <v>0</v>
      </c>
      <c r="D72" s="255">
        <f>D66*Parametre!$C$182</f>
        <v>0</v>
      </c>
      <c r="E72" s="255">
        <f>E66*Parametre!$C$182</f>
        <v>0</v>
      </c>
      <c r="F72" s="255">
        <f>F66*Parametre!$C$182</f>
        <v>0</v>
      </c>
      <c r="G72" s="255">
        <f>G66*Parametre!$C$182</f>
        <v>0</v>
      </c>
      <c r="H72" s="255">
        <f>H66*Parametre!$C$182</f>
        <v>0</v>
      </c>
      <c r="I72" s="255">
        <f>I66*Parametre!$C$182</f>
        <v>0</v>
      </c>
      <c r="J72" s="255">
        <f>J66*Parametre!$C$182</f>
        <v>0</v>
      </c>
      <c r="K72" s="255">
        <f>K66*Parametre!$C$182</f>
        <v>0</v>
      </c>
      <c r="L72" s="255">
        <f>L66*Parametre!$C$182</f>
        <v>0</v>
      </c>
      <c r="M72" s="255">
        <f>M66*Parametre!$C$182</f>
        <v>0</v>
      </c>
      <c r="N72" s="255">
        <f>N66*Parametre!$C$182</f>
        <v>0</v>
      </c>
      <c r="O72" s="255">
        <f>O66*Parametre!$C$182</f>
        <v>0</v>
      </c>
      <c r="P72" s="255">
        <f>P66*Parametre!$C$182</f>
        <v>0</v>
      </c>
      <c r="Q72" s="255">
        <f>Q66*Parametre!$C$182</f>
        <v>0</v>
      </c>
      <c r="R72" s="255">
        <f>R66*Parametre!$C$182</f>
        <v>0</v>
      </c>
      <c r="S72" s="255">
        <f>S66*Parametre!$C$182</f>
        <v>0</v>
      </c>
      <c r="T72" s="255">
        <f>T66*Parametre!$C$182</f>
        <v>0</v>
      </c>
      <c r="U72" s="255">
        <f>U66*Parametre!$C$182</f>
        <v>0</v>
      </c>
      <c r="V72" s="255">
        <f>V66*Parametre!$C$182</f>
        <v>0</v>
      </c>
      <c r="W72" s="255">
        <f>W66*Parametre!$C$182</f>
        <v>0</v>
      </c>
      <c r="X72" s="255">
        <f>X66*Parametre!$C$182</f>
        <v>0</v>
      </c>
      <c r="Y72" s="255">
        <f>Y66*Parametre!$C$182</f>
        <v>0</v>
      </c>
      <c r="Z72" s="255">
        <f>Z66*Parametre!$C$182</f>
        <v>0</v>
      </c>
      <c r="AA72" s="255">
        <f>AA66*Parametre!$C$182</f>
        <v>0</v>
      </c>
      <c r="AB72" s="255">
        <f>AB66*Parametre!$C$182</f>
        <v>0</v>
      </c>
      <c r="AC72" s="255">
        <f>AC66*Parametre!$C$182</f>
        <v>0</v>
      </c>
      <c r="AD72" s="255">
        <f>AD66*Parametre!$C$182</f>
        <v>0</v>
      </c>
      <c r="AE72" s="255">
        <f>AE66*Parametre!$C$182</f>
        <v>0</v>
      </c>
      <c r="AF72" s="255">
        <f>AF66*Parametre!$C$182</f>
        <v>0</v>
      </c>
      <c r="AG72" s="255">
        <f>AG66*Parametre!$C$182</f>
        <v>0</v>
      </c>
      <c r="AH72" s="255">
        <f>AH66*Parametre!$C$182</f>
        <v>0</v>
      </c>
      <c r="AI72" s="255">
        <f>AI66*Parametre!$C$182</f>
        <v>0</v>
      </c>
      <c r="AJ72" s="255">
        <f>AJ66*Parametre!$C$182</f>
        <v>0</v>
      </c>
      <c r="AK72" s="255">
        <f>AK66*Parametre!$C$182</f>
        <v>0</v>
      </c>
      <c r="AL72" s="255">
        <f>AL66*Parametre!$C$182</f>
        <v>0</v>
      </c>
      <c r="AM72" s="255">
        <f>AM66*Parametre!$C$182</f>
        <v>0</v>
      </c>
      <c r="AN72" s="255">
        <f>AN66*Parametre!$C$182</f>
        <v>0</v>
      </c>
      <c r="AO72" s="255">
        <f>AO66*Parametre!$C$182</f>
        <v>0</v>
      </c>
      <c r="AP72" s="255">
        <f>AP66*Parametre!$C$182</f>
        <v>0</v>
      </c>
      <c r="AQ72" s="255">
        <f>AQ66*Parametre!$C$182</f>
        <v>0</v>
      </c>
    </row>
    <row r="73" spans="2:43" x14ac:dyDescent="0.2">
      <c r="B73" s="256" t="s">
        <v>281</v>
      </c>
      <c r="C73" s="257">
        <f t="shared" si="58"/>
        <v>0</v>
      </c>
      <c r="D73" s="258">
        <f>SUM(D70:D72)</f>
        <v>0</v>
      </c>
      <c r="E73" s="258">
        <f t="shared" ref="E73:AG73" si="59">SUM(E70:E72)</f>
        <v>0</v>
      </c>
      <c r="F73" s="258">
        <f t="shared" si="59"/>
        <v>0</v>
      </c>
      <c r="G73" s="258">
        <f t="shared" si="59"/>
        <v>0</v>
      </c>
      <c r="H73" s="258">
        <f t="shared" si="59"/>
        <v>0</v>
      </c>
      <c r="I73" s="258">
        <f t="shared" si="59"/>
        <v>0</v>
      </c>
      <c r="J73" s="258">
        <f t="shared" si="59"/>
        <v>0</v>
      </c>
      <c r="K73" s="258">
        <f t="shared" si="59"/>
        <v>0</v>
      </c>
      <c r="L73" s="258">
        <f t="shared" si="59"/>
        <v>0</v>
      </c>
      <c r="M73" s="258">
        <f t="shared" si="59"/>
        <v>0</v>
      </c>
      <c r="N73" s="258">
        <f t="shared" si="59"/>
        <v>0</v>
      </c>
      <c r="O73" s="258">
        <f t="shared" si="59"/>
        <v>0</v>
      </c>
      <c r="P73" s="258">
        <f t="shared" si="59"/>
        <v>0</v>
      </c>
      <c r="Q73" s="258">
        <f t="shared" si="59"/>
        <v>0</v>
      </c>
      <c r="R73" s="258">
        <f t="shared" si="59"/>
        <v>0</v>
      </c>
      <c r="S73" s="258">
        <f t="shared" si="59"/>
        <v>0</v>
      </c>
      <c r="T73" s="258">
        <f t="shared" si="59"/>
        <v>0</v>
      </c>
      <c r="U73" s="258">
        <f t="shared" si="59"/>
        <v>0</v>
      </c>
      <c r="V73" s="258">
        <f t="shared" si="59"/>
        <v>0</v>
      </c>
      <c r="W73" s="258">
        <f t="shared" si="59"/>
        <v>0</v>
      </c>
      <c r="X73" s="258">
        <f t="shared" si="59"/>
        <v>0</v>
      </c>
      <c r="Y73" s="258">
        <f t="shared" si="59"/>
        <v>0</v>
      </c>
      <c r="Z73" s="258">
        <f t="shared" si="59"/>
        <v>0</v>
      </c>
      <c r="AA73" s="258">
        <f t="shared" si="59"/>
        <v>0</v>
      </c>
      <c r="AB73" s="258">
        <f t="shared" si="59"/>
        <v>0</v>
      </c>
      <c r="AC73" s="258">
        <f t="shared" si="59"/>
        <v>0</v>
      </c>
      <c r="AD73" s="258">
        <f t="shared" si="59"/>
        <v>0</v>
      </c>
      <c r="AE73" s="258">
        <f t="shared" si="59"/>
        <v>0</v>
      </c>
      <c r="AF73" s="258">
        <f t="shared" si="59"/>
        <v>0</v>
      </c>
      <c r="AG73" s="258">
        <f t="shared" si="59"/>
        <v>0</v>
      </c>
      <c r="AH73" s="258">
        <f t="shared" ref="AH73:AQ73" si="60">SUM(AH70:AH72)</f>
        <v>0</v>
      </c>
      <c r="AI73" s="258">
        <f t="shared" si="60"/>
        <v>0</v>
      </c>
      <c r="AJ73" s="258">
        <f t="shared" si="60"/>
        <v>0</v>
      </c>
      <c r="AK73" s="258">
        <f t="shared" si="60"/>
        <v>0</v>
      </c>
      <c r="AL73" s="258">
        <f t="shared" si="60"/>
        <v>0</v>
      </c>
      <c r="AM73" s="258">
        <f t="shared" si="60"/>
        <v>0</v>
      </c>
      <c r="AN73" s="258">
        <f t="shared" si="60"/>
        <v>0</v>
      </c>
      <c r="AO73" s="258">
        <f t="shared" si="60"/>
        <v>0</v>
      </c>
      <c r="AP73" s="258">
        <f t="shared" si="60"/>
        <v>0</v>
      </c>
      <c r="AQ73" s="258">
        <f t="shared" si="60"/>
        <v>0</v>
      </c>
    </row>
    <row r="76" spans="2:43" x14ac:dyDescent="0.2">
      <c r="B76" s="238" t="s">
        <v>431</v>
      </c>
      <c r="C76" s="259" t="s">
        <v>281</v>
      </c>
    </row>
    <row r="77" spans="2:43" x14ac:dyDescent="0.2">
      <c r="B77" s="253" t="s">
        <v>123</v>
      </c>
      <c r="C77" s="241">
        <f t="shared" ref="C77:C80" si="61">SUM(D77:AQ77)</f>
        <v>0</v>
      </c>
      <c r="D77" s="241">
        <f t="shared" ref="D77:AG77" si="62">D33+D70</f>
        <v>0</v>
      </c>
      <c r="E77" s="241">
        <f t="shared" si="62"/>
        <v>0</v>
      </c>
      <c r="F77" s="241">
        <f t="shared" si="62"/>
        <v>0</v>
      </c>
      <c r="G77" s="241">
        <f t="shared" si="62"/>
        <v>0</v>
      </c>
      <c r="H77" s="241">
        <f t="shared" si="62"/>
        <v>0</v>
      </c>
      <c r="I77" s="241">
        <f t="shared" si="62"/>
        <v>0</v>
      </c>
      <c r="J77" s="241">
        <f t="shared" si="62"/>
        <v>0</v>
      </c>
      <c r="K77" s="241">
        <f t="shared" si="62"/>
        <v>0</v>
      </c>
      <c r="L77" s="241">
        <f t="shared" si="62"/>
        <v>0</v>
      </c>
      <c r="M77" s="241">
        <f t="shared" si="62"/>
        <v>0</v>
      </c>
      <c r="N77" s="241">
        <f t="shared" si="62"/>
        <v>0</v>
      </c>
      <c r="O77" s="241">
        <f t="shared" si="62"/>
        <v>0</v>
      </c>
      <c r="P77" s="241">
        <f t="shared" si="62"/>
        <v>0</v>
      </c>
      <c r="Q77" s="241">
        <f t="shared" si="62"/>
        <v>0</v>
      </c>
      <c r="R77" s="241">
        <f t="shared" si="62"/>
        <v>0</v>
      </c>
      <c r="S77" s="241">
        <f t="shared" si="62"/>
        <v>0</v>
      </c>
      <c r="T77" s="241">
        <f t="shared" si="62"/>
        <v>0</v>
      </c>
      <c r="U77" s="241">
        <f t="shared" si="62"/>
        <v>0</v>
      </c>
      <c r="V77" s="241">
        <f t="shared" si="62"/>
        <v>0</v>
      </c>
      <c r="W77" s="241">
        <f t="shared" si="62"/>
        <v>0</v>
      </c>
      <c r="X77" s="241">
        <f t="shared" si="62"/>
        <v>0</v>
      </c>
      <c r="Y77" s="241">
        <f t="shared" si="62"/>
        <v>0</v>
      </c>
      <c r="Z77" s="241">
        <f t="shared" si="62"/>
        <v>0</v>
      </c>
      <c r="AA77" s="241">
        <f t="shared" si="62"/>
        <v>0</v>
      </c>
      <c r="AB77" s="241">
        <f t="shared" si="62"/>
        <v>0</v>
      </c>
      <c r="AC77" s="241">
        <f t="shared" si="62"/>
        <v>0</v>
      </c>
      <c r="AD77" s="241">
        <f t="shared" si="62"/>
        <v>0</v>
      </c>
      <c r="AE77" s="241">
        <f t="shared" si="62"/>
        <v>0</v>
      </c>
      <c r="AF77" s="241">
        <f t="shared" si="62"/>
        <v>0</v>
      </c>
      <c r="AG77" s="241">
        <f t="shared" si="62"/>
        <v>0</v>
      </c>
      <c r="AH77" s="241">
        <f t="shared" ref="AH77:AQ77" si="63">AH33+AH70</f>
        <v>0</v>
      </c>
      <c r="AI77" s="241">
        <f t="shared" si="63"/>
        <v>0</v>
      </c>
      <c r="AJ77" s="241">
        <f t="shared" si="63"/>
        <v>0</v>
      </c>
      <c r="AK77" s="241">
        <f t="shared" si="63"/>
        <v>0</v>
      </c>
      <c r="AL77" s="241">
        <f t="shared" si="63"/>
        <v>0</v>
      </c>
      <c r="AM77" s="241">
        <f t="shared" si="63"/>
        <v>0</v>
      </c>
      <c r="AN77" s="241">
        <f t="shared" si="63"/>
        <v>0</v>
      </c>
      <c r="AO77" s="241">
        <f t="shared" si="63"/>
        <v>0</v>
      </c>
      <c r="AP77" s="241">
        <f t="shared" si="63"/>
        <v>0</v>
      </c>
      <c r="AQ77" s="241">
        <f t="shared" si="63"/>
        <v>0</v>
      </c>
    </row>
    <row r="78" spans="2:43" x14ac:dyDescent="0.2">
      <c r="B78" s="253" t="s">
        <v>125</v>
      </c>
      <c r="C78" s="241">
        <f t="shared" si="61"/>
        <v>726596.35799430532</v>
      </c>
      <c r="D78" s="241">
        <f t="shared" ref="D78:AG78" si="64">D34+D71</f>
        <v>0</v>
      </c>
      <c r="E78" s="241">
        <f t="shared" si="64"/>
        <v>0</v>
      </c>
      <c r="F78" s="241">
        <f t="shared" si="64"/>
        <v>49126.704942702025</v>
      </c>
      <c r="G78" s="241">
        <f t="shared" si="64"/>
        <v>97738.199078092861</v>
      </c>
      <c r="H78" s="241">
        <f t="shared" si="64"/>
        <v>145834.48240617235</v>
      </c>
      <c r="I78" s="241">
        <f t="shared" si="64"/>
        <v>193415.55492694065</v>
      </c>
      <c r="J78" s="241">
        <f t="shared" si="64"/>
        <v>240481.41664039742</v>
      </c>
      <c r="K78" s="241">
        <f t="shared" si="64"/>
        <v>0</v>
      </c>
      <c r="L78" s="241">
        <f t="shared" si="64"/>
        <v>0</v>
      </c>
      <c r="M78" s="241">
        <f t="shared" si="64"/>
        <v>0</v>
      </c>
      <c r="N78" s="241">
        <f t="shared" si="64"/>
        <v>0</v>
      </c>
      <c r="O78" s="241">
        <f t="shared" si="64"/>
        <v>0</v>
      </c>
      <c r="P78" s="241">
        <f t="shared" si="64"/>
        <v>0</v>
      </c>
      <c r="Q78" s="241">
        <f t="shared" si="64"/>
        <v>0</v>
      </c>
      <c r="R78" s="241">
        <f t="shared" si="64"/>
        <v>0</v>
      </c>
      <c r="S78" s="241">
        <f t="shared" si="64"/>
        <v>0</v>
      </c>
      <c r="T78" s="241">
        <f t="shared" si="64"/>
        <v>0</v>
      </c>
      <c r="U78" s="241">
        <f t="shared" si="64"/>
        <v>0</v>
      </c>
      <c r="V78" s="241">
        <f t="shared" si="64"/>
        <v>0</v>
      </c>
      <c r="W78" s="241">
        <f t="shared" si="64"/>
        <v>0</v>
      </c>
      <c r="X78" s="241">
        <f t="shared" si="64"/>
        <v>0</v>
      </c>
      <c r="Y78" s="241">
        <f t="shared" si="64"/>
        <v>0</v>
      </c>
      <c r="Z78" s="241">
        <f t="shared" si="64"/>
        <v>0</v>
      </c>
      <c r="AA78" s="241">
        <f t="shared" si="64"/>
        <v>0</v>
      </c>
      <c r="AB78" s="241">
        <f t="shared" si="64"/>
        <v>0</v>
      </c>
      <c r="AC78" s="241">
        <f t="shared" si="64"/>
        <v>0</v>
      </c>
      <c r="AD78" s="241">
        <f t="shared" si="64"/>
        <v>0</v>
      </c>
      <c r="AE78" s="241">
        <f t="shared" si="64"/>
        <v>0</v>
      </c>
      <c r="AF78" s="241">
        <f t="shared" si="64"/>
        <v>0</v>
      </c>
      <c r="AG78" s="241">
        <f t="shared" si="64"/>
        <v>0</v>
      </c>
      <c r="AH78" s="241">
        <f t="shared" ref="AH78:AQ78" si="65">AH34+AH71</f>
        <v>0</v>
      </c>
      <c r="AI78" s="241">
        <f t="shared" si="65"/>
        <v>0</v>
      </c>
      <c r="AJ78" s="241">
        <f t="shared" si="65"/>
        <v>0</v>
      </c>
      <c r="AK78" s="241">
        <f t="shared" si="65"/>
        <v>0</v>
      </c>
      <c r="AL78" s="241">
        <f t="shared" si="65"/>
        <v>0</v>
      </c>
      <c r="AM78" s="241">
        <f t="shared" si="65"/>
        <v>0</v>
      </c>
      <c r="AN78" s="241">
        <f t="shared" si="65"/>
        <v>0</v>
      </c>
      <c r="AO78" s="241">
        <f t="shared" si="65"/>
        <v>0</v>
      </c>
      <c r="AP78" s="241">
        <f t="shared" si="65"/>
        <v>0</v>
      </c>
      <c r="AQ78" s="241">
        <f t="shared" si="65"/>
        <v>0</v>
      </c>
    </row>
    <row r="79" spans="2:43" x14ac:dyDescent="0.2">
      <c r="B79" s="254" t="s">
        <v>54</v>
      </c>
      <c r="C79" s="244">
        <f t="shared" si="61"/>
        <v>42458.051165403987</v>
      </c>
      <c r="D79" s="244">
        <f t="shared" ref="D79:AG79" si="66">D35+D72</f>
        <v>0</v>
      </c>
      <c r="E79" s="244">
        <f t="shared" si="66"/>
        <v>0</v>
      </c>
      <c r="F79" s="244">
        <f t="shared" si="66"/>
        <v>1306.5716344053003</v>
      </c>
      <c r="G79" s="244">
        <f t="shared" si="66"/>
        <v>3756.1171012768259</v>
      </c>
      <c r="H79" s="244">
        <f t="shared" si="66"/>
        <v>7348.636400614565</v>
      </c>
      <c r="I79" s="244">
        <f t="shared" si="66"/>
        <v>12084.129532418554</v>
      </c>
      <c r="J79" s="244">
        <f t="shared" si="66"/>
        <v>17962.596496688744</v>
      </c>
      <c r="K79" s="244">
        <f t="shared" si="66"/>
        <v>0</v>
      </c>
      <c r="L79" s="244">
        <f t="shared" si="66"/>
        <v>0</v>
      </c>
      <c r="M79" s="244">
        <f t="shared" si="66"/>
        <v>0</v>
      </c>
      <c r="N79" s="244">
        <f t="shared" si="66"/>
        <v>0</v>
      </c>
      <c r="O79" s="244">
        <f t="shared" si="66"/>
        <v>0</v>
      </c>
      <c r="P79" s="244">
        <f t="shared" si="66"/>
        <v>0</v>
      </c>
      <c r="Q79" s="244">
        <f t="shared" si="66"/>
        <v>0</v>
      </c>
      <c r="R79" s="244">
        <f t="shared" si="66"/>
        <v>0</v>
      </c>
      <c r="S79" s="244">
        <f t="shared" si="66"/>
        <v>0</v>
      </c>
      <c r="T79" s="244">
        <f t="shared" si="66"/>
        <v>0</v>
      </c>
      <c r="U79" s="244">
        <f t="shared" si="66"/>
        <v>0</v>
      </c>
      <c r="V79" s="244">
        <f t="shared" si="66"/>
        <v>0</v>
      </c>
      <c r="W79" s="244">
        <f t="shared" si="66"/>
        <v>0</v>
      </c>
      <c r="X79" s="244">
        <f t="shared" si="66"/>
        <v>0</v>
      </c>
      <c r="Y79" s="244">
        <f t="shared" si="66"/>
        <v>0</v>
      </c>
      <c r="Z79" s="244">
        <f t="shared" si="66"/>
        <v>0</v>
      </c>
      <c r="AA79" s="244">
        <f t="shared" si="66"/>
        <v>0</v>
      </c>
      <c r="AB79" s="244">
        <f t="shared" si="66"/>
        <v>0</v>
      </c>
      <c r="AC79" s="244">
        <f t="shared" si="66"/>
        <v>0</v>
      </c>
      <c r="AD79" s="244">
        <f t="shared" si="66"/>
        <v>0</v>
      </c>
      <c r="AE79" s="244">
        <f t="shared" si="66"/>
        <v>0</v>
      </c>
      <c r="AF79" s="244">
        <f t="shared" si="66"/>
        <v>0</v>
      </c>
      <c r="AG79" s="244">
        <f t="shared" si="66"/>
        <v>0</v>
      </c>
      <c r="AH79" s="244">
        <f t="shared" ref="AH79:AQ79" si="67">AH35+AH72</f>
        <v>0</v>
      </c>
      <c r="AI79" s="244">
        <f t="shared" si="67"/>
        <v>0</v>
      </c>
      <c r="AJ79" s="244">
        <f t="shared" si="67"/>
        <v>0</v>
      </c>
      <c r="AK79" s="244">
        <f t="shared" si="67"/>
        <v>0</v>
      </c>
      <c r="AL79" s="244">
        <f t="shared" si="67"/>
        <v>0</v>
      </c>
      <c r="AM79" s="244">
        <f t="shared" si="67"/>
        <v>0</v>
      </c>
      <c r="AN79" s="244">
        <f t="shared" si="67"/>
        <v>0</v>
      </c>
      <c r="AO79" s="244">
        <f t="shared" si="67"/>
        <v>0</v>
      </c>
      <c r="AP79" s="244">
        <f t="shared" si="67"/>
        <v>0</v>
      </c>
      <c r="AQ79" s="244">
        <f t="shared" si="67"/>
        <v>0</v>
      </c>
    </row>
    <row r="80" spans="2:43" x14ac:dyDescent="0.2">
      <c r="B80" s="260" t="s">
        <v>281</v>
      </c>
      <c r="C80" s="261">
        <f t="shared" si="61"/>
        <v>726596.35799430532</v>
      </c>
      <c r="D80" s="262">
        <f t="shared" ref="D80:AG80" si="68">SUM(D77:D78)</f>
        <v>0</v>
      </c>
      <c r="E80" s="261">
        <f t="shared" si="68"/>
        <v>0</v>
      </c>
      <c r="F80" s="261">
        <f t="shared" si="68"/>
        <v>49126.704942702025</v>
      </c>
      <c r="G80" s="261">
        <f t="shared" si="68"/>
        <v>97738.199078092861</v>
      </c>
      <c r="H80" s="261">
        <f t="shared" si="68"/>
        <v>145834.48240617235</v>
      </c>
      <c r="I80" s="261">
        <f t="shared" si="68"/>
        <v>193415.55492694065</v>
      </c>
      <c r="J80" s="261">
        <f t="shared" si="68"/>
        <v>240481.41664039742</v>
      </c>
      <c r="K80" s="261">
        <f t="shared" si="68"/>
        <v>0</v>
      </c>
      <c r="L80" s="261">
        <f t="shared" si="68"/>
        <v>0</v>
      </c>
      <c r="M80" s="261">
        <f t="shared" si="68"/>
        <v>0</v>
      </c>
      <c r="N80" s="261">
        <f t="shared" si="68"/>
        <v>0</v>
      </c>
      <c r="O80" s="261">
        <f t="shared" si="68"/>
        <v>0</v>
      </c>
      <c r="P80" s="261">
        <f t="shared" si="68"/>
        <v>0</v>
      </c>
      <c r="Q80" s="261">
        <f t="shared" si="68"/>
        <v>0</v>
      </c>
      <c r="R80" s="261">
        <f t="shared" si="68"/>
        <v>0</v>
      </c>
      <c r="S80" s="261">
        <f t="shared" si="68"/>
        <v>0</v>
      </c>
      <c r="T80" s="261">
        <f t="shared" si="68"/>
        <v>0</v>
      </c>
      <c r="U80" s="261">
        <f t="shared" si="68"/>
        <v>0</v>
      </c>
      <c r="V80" s="261">
        <f t="shared" si="68"/>
        <v>0</v>
      </c>
      <c r="W80" s="261">
        <f t="shared" si="68"/>
        <v>0</v>
      </c>
      <c r="X80" s="261">
        <f t="shared" si="68"/>
        <v>0</v>
      </c>
      <c r="Y80" s="261">
        <f t="shared" si="68"/>
        <v>0</v>
      </c>
      <c r="Z80" s="261">
        <f t="shared" si="68"/>
        <v>0</v>
      </c>
      <c r="AA80" s="261">
        <f t="shared" si="68"/>
        <v>0</v>
      </c>
      <c r="AB80" s="261">
        <f t="shared" si="68"/>
        <v>0</v>
      </c>
      <c r="AC80" s="261">
        <f t="shared" si="68"/>
        <v>0</v>
      </c>
      <c r="AD80" s="261">
        <f t="shared" si="68"/>
        <v>0</v>
      </c>
      <c r="AE80" s="261">
        <f t="shared" si="68"/>
        <v>0</v>
      </c>
      <c r="AF80" s="261">
        <f t="shared" si="68"/>
        <v>0</v>
      </c>
      <c r="AG80" s="261">
        <f t="shared" si="68"/>
        <v>0</v>
      </c>
      <c r="AH80" s="261">
        <f t="shared" ref="AH80:AQ80" si="69">SUM(AH77:AH78)</f>
        <v>0</v>
      </c>
      <c r="AI80" s="261">
        <f t="shared" si="69"/>
        <v>0</v>
      </c>
      <c r="AJ80" s="261">
        <f t="shared" si="69"/>
        <v>0</v>
      </c>
      <c r="AK80" s="261">
        <f t="shared" si="69"/>
        <v>0</v>
      </c>
      <c r="AL80" s="261">
        <f t="shared" si="69"/>
        <v>0</v>
      </c>
      <c r="AM80" s="261">
        <f t="shared" si="69"/>
        <v>0</v>
      </c>
      <c r="AN80" s="261">
        <f t="shared" si="69"/>
        <v>0</v>
      </c>
      <c r="AO80" s="261">
        <f t="shared" si="69"/>
        <v>0</v>
      </c>
      <c r="AP80" s="261">
        <f t="shared" si="69"/>
        <v>0</v>
      </c>
      <c r="AQ80" s="261">
        <f t="shared" si="69"/>
        <v>0</v>
      </c>
    </row>
    <row r="83" spans="2:43" x14ac:dyDescent="0.2">
      <c r="B83" s="238" t="s">
        <v>432</v>
      </c>
      <c r="C83" s="259" t="s">
        <v>281</v>
      </c>
    </row>
    <row r="84" spans="2:43" x14ac:dyDescent="0.2">
      <c r="B84" s="236" t="s">
        <v>417</v>
      </c>
      <c r="C84" s="241">
        <f t="shared" ref="C84:C87" si="70">SUM(D84:AQ84)</f>
        <v>0</v>
      </c>
      <c r="D84" s="241">
        <f>(D23+D60)*Parametre!$C$98</f>
        <v>0</v>
      </c>
      <c r="E84" s="241">
        <f>(E23+E60)*Parametre!$C$98</f>
        <v>0</v>
      </c>
      <c r="F84" s="241">
        <f>(F23+F60)*Parametre!$C$98</f>
        <v>0</v>
      </c>
      <c r="G84" s="241">
        <f>(G23+G60)*Parametre!$C$98</f>
        <v>0</v>
      </c>
      <c r="H84" s="241">
        <f>(H23+H60)*Parametre!$C$98</f>
        <v>0</v>
      </c>
      <c r="I84" s="241">
        <f>(I23+I60)*Parametre!$C$98</f>
        <v>0</v>
      </c>
      <c r="J84" s="241">
        <f>(J23+J60)*Parametre!$C$98</f>
        <v>0</v>
      </c>
      <c r="K84" s="241">
        <f>(K23+K60)*Parametre!$C$98</f>
        <v>0</v>
      </c>
      <c r="L84" s="241">
        <f>(L23+L60)*Parametre!$C$98</f>
        <v>0</v>
      </c>
      <c r="M84" s="241">
        <f>(M23+M60)*Parametre!$C$98</f>
        <v>0</v>
      </c>
      <c r="N84" s="241">
        <f>(N23+N60)*Parametre!$C$98</f>
        <v>0</v>
      </c>
      <c r="O84" s="241">
        <f>(O23+O60)*Parametre!$C$98</f>
        <v>0</v>
      </c>
      <c r="P84" s="241">
        <f>(P23+P60)*Parametre!$C$98</f>
        <v>0</v>
      </c>
      <c r="Q84" s="241">
        <f>(Q23+Q60)*Parametre!$C$98</f>
        <v>0</v>
      </c>
      <c r="R84" s="241">
        <f>(R23+R60)*Parametre!$C$98</f>
        <v>0</v>
      </c>
      <c r="S84" s="241">
        <f>(S23+S60)*Parametre!$C$98</f>
        <v>0</v>
      </c>
      <c r="T84" s="241">
        <f>(T23+T60)*Parametre!$C$98</f>
        <v>0</v>
      </c>
      <c r="U84" s="241">
        <f>(U23+U60)*Parametre!$C$98</f>
        <v>0</v>
      </c>
      <c r="V84" s="241">
        <f>(V23+V60)*Parametre!$C$98</f>
        <v>0</v>
      </c>
      <c r="W84" s="241">
        <f>(W23+W60)*Parametre!$C$98</f>
        <v>0</v>
      </c>
      <c r="X84" s="241">
        <f>(X23+X60)*Parametre!$C$98</f>
        <v>0</v>
      </c>
      <c r="Y84" s="241">
        <f>(Y23+Y60)*Parametre!$C$98</f>
        <v>0</v>
      </c>
      <c r="Z84" s="241">
        <f>(Z23+Z60)*Parametre!$C$98</f>
        <v>0</v>
      </c>
      <c r="AA84" s="241">
        <f>(AA23+AA60)*Parametre!$C$98</f>
        <v>0</v>
      </c>
      <c r="AB84" s="241">
        <f>(AB23+AB60)*Parametre!$C$98</f>
        <v>0</v>
      </c>
      <c r="AC84" s="241">
        <f>(AC23+AC60)*Parametre!$C$98</f>
        <v>0</v>
      </c>
      <c r="AD84" s="241">
        <f>(AD23+AD60)*Parametre!$C$98</f>
        <v>0</v>
      </c>
      <c r="AE84" s="241">
        <f>(AE23+AE60)*Parametre!$C$98</f>
        <v>0</v>
      </c>
      <c r="AF84" s="241">
        <f>(AF23+AF60)*Parametre!$C$98</f>
        <v>0</v>
      </c>
      <c r="AG84" s="241">
        <f>(AG23+AG60)*Parametre!$C$98</f>
        <v>0</v>
      </c>
      <c r="AH84" s="241">
        <f>(AH23+AH60)*Parametre!$C$98</f>
        <v>0</v>
      </c>
      <c r="AI84" s="241">
        <f>(AI23+AI60)*Parametre!$C$98</f>
        <v>0</v>
      </c>
      <c r="AJ84" s="241">
        <f>(AJ23+AJ60)*Parametre!$C$98</f>
        <v>0</v>
      </c>
      <c r="AK84" s="241">
        <f>(AK23+AK60)*Parametre!$C$98</f>
        <v>0</v>
      </c>
      <c r="AL84" s="241">
        <f>(AL23+AL60)*Parametre!$C$98</f>
        <v>0</v>
      </c>
      <c r="AM84" s="241">
        <f>(AM23+AM60)*Parametre!$C$98</f>
        <v>0</v>
      </c>
      <c r="AN84" s="241">
        <f>(AN23+AN60)*Parametre!$C$98</f>
        <v>0</v>
      </c>
      <c r="AO84" s="241">
        <f>(AO23+AO60)*Parametre!$C$98</f>
        <v>0</v>
      </c>
      <c r="AP84" s="241">
        <f>(AP23+AP60)*Parametre!$C$98</f>
        <v>0</v>
      </c>
      <c r="AQ84" s="241">
        <f>(AQ23+AQ60)*Parametre!$C$98</f>
        <v>0</v>
      </c>
    </row>
    <row r="85" spans="2:43" x14ac:dyDescent="0.2">
      <c r="B85" s="236" t="s">
        <v>418</v>
      </c>
      <c r="C85" s="241">
        <f t="shared" si="70"/>
        <v>446522.38120264933</v>
      </c>
      <c r="D85" s="241">
        <f>(D24+D61)*Parametre!$C$99</f>
        <v>0</v>
      </c>
      <c r="E85" s="241">
        <f>(E24+E61)*Parametre!$C$99</f>
        <v>0</v>
      </c>
      <c r="F85" s="241">
        <f>(F24+F61)*Parametre!$C$99</f>
        <v>30630.788378278135</v>
      </c>
      <c r="G85" s="241">
        <f>(G24+G61)*Parametre!$C$99</f>
        <v>60614.604532980185</v>
      </c>
      <c r="H85" s="241">
        <f>(H24+H61)*Parametre!$C$99</f>
        <v>89951.44846410607</v>
      </c>
      <c r="I85" s="241">
        <f>(I24+I61)*Parametre!$C$99</f>
        <v>118641.32017165568</v>
      </c>
      <c r="J85" s="241">
        <f>(J24+J61)*Parametre!$C$99</f>
        <v>146684.21965562922</v>
      </c>
      <c r="K85" s="241">
        <f>(K24+K61)*Parametre!$C$99</f>
        <v>0</v>
      </c>
      <c r="L85" s="241">
        <f>(L24+L61)*Parametre!$C$99</f>
        <v>0</v>
      </c>
      <c r="M85" s="241">
        <f>(M24+M61)*Parametre!$C$99</f>
        <v>0</v>
      </c>
      <c r="N85" s="241">
        <f>(N24+N61)*Parametre!$C$99</f>
        <v>0</v>
      </c>
      <c r="O85" s="241">
        <f>(O24+O61)*Parametre!$C$99</f>
        <v>0</v>
      </c>
      <c r="P85" s="241">
        <f>(P24+P61)*Parametre!$C$99</f>
        <v>0</v>
      </c>
      <c r="Q85" s="241">
        <f>(Q24+Q61)*Parametre!$C$99</f>
        <v>0</v>
      </c>
      <c r="R85" s="241">
        <f>(R24+R61)*Parametre!$C$99</f>
        <v>0</v>
      </c>
      <c r="S85" s="241">
        <f>(S24+S61)*Parametre!$C$99</f>
        <v>0</v>
      </c>
      <c r="T85" s="241">
        <f>(T24+T61)*Parametre!$C$99</f>
        <v>0</v>
      </c>
      <c r="U85" s="241">
        <f>(U24+U61)*Parametre!$C$99</f>
        <v>0</v>
      </c>
      <c r="V85" s="241">
        <f>(V24+V61)*Parametre!$C$99</f>
        <v>0</v>
      </c>
      <c r="W85" s="241">
        <f>(W24+W61)*Parametre!$C$99</f>
        <v>0</v>
      </c>
      <c r="X85" s="241">
        <f>(X24+X61)*Parametre!$C$99</f>
        <v>0</v>
      </c>
      <c r="Y85" s="241">
        <f>(Y24+Y61)*Parametre!$C$99</f>
        <v>0</v>
      </c>
      <c r="Z85" s="241">
        <f>(Z24+Z61)*Parametre!$C$99</f>
        <v>0</v>
      </c>
      <c r="AA85" s="241">
        <f>(AA24+AA61)*Parametre!$C$99</f>
        <v>0</v>
      </c>
      <c r="AB85" s="241">
        <f>(AB24+AB61)*Parametre!$C$99</f>
        <v>0</v>
      </c>
      <c r="AC85" s="241">
        <f>(AC24+AC61)*Parametre!$C$99</f>
        <v>0</v>
      </c>
      <c r="AD85" s="241">
        <f>(AD24+AD61)*Parametre!$C$99</f>
        <v>0</v>
      </c>
      <c r="AE85" s="241">
        <f>(AE24+AE61)*Parametre!$C$99</f>
        <v>0</v>
      </c>
      <c r="AF85" s="241">
        <f>(AF24+AF61)*Parametre!$C$99</f>
        <v>0</v>
      </c>
      <c r="AG85" s="241">
        <f>(AG24+AG61)*Parametre!$C$99</f>
        <v>0</v>
      </c>
      <c r="AH85" s="241">
        <f>(AH24+AH61)*Parametre!$C$99</f>
        <v>0</v>
      </c>
      <c r="AI85" s="241">
        <f>(AI24+AI61)*Parametre!$C$99</f>
        <v>0</v>
      </c>
      <c r="AJ85" s="241">
        <f>(AJ24+AJ61)*Parametre!$C$99</f>
        <v>0</v>
      </c>
      <c r="AK85" s="241">
        <f>(AK24+AK61)*Parametre!$C$99</f>
        <v>0</v>
      </c>
      <c r="AL85" s="241">
        <f>(AL24+AL61)*Parametre!$C$99</f>
        <v>0</v>
      </c>
      <c r="AM85" s="241">
        <f>(AM24+AM61)*Parametre!$C$99</f>
        <v>0</v>
      </c>
      <c r="AN85" s="241">
        <f>(AN24+AN61)*Parametre!$C$99</f>
        <v>0</v>
      </c>
      <c r="AO85" s="241">
        <f>(AO24+AO61)*Parametre!$C$99</f>
        <v>0</v>
      </c>
      <c r="AP85" s="241">
        <f>(AP24+AP61)*Parametre!$C$99</f>
        <v>0</v>
      </c>
      <c r="AQ85" s="241">
        <f>(AQ24+AQ61)*Parametre!$C$99</f>
        <v>0</v>
      </c>
    </row>
    <row r="86" spans="2:43" x14ac:dyDescent="0.2">
      <c r="B86" s="243" t="s">
        <v>419</v>
      </c>
      <c r="C86" s="244">
        <f t="shared" si="70"/>
        <v>210188.37210596033</v>
      </c>
      <c r="D86" s="244">
        <f>(D25+D62)</f>
        <v>0</v>
      </c>
      <c r="E86" s="244">
        <f t="shared" ref="E86:AQ86" si="71">(E25+E62)</f>
        <v>0</v>
      </c>
      <c r="F86" s="244">
        <f t="shared" si="71"/>
        <v>6468.1764079470304</v>
      </c>
      <c r="G86" s="244">
        <f t="shared" si="71"/>
        <v>18594.63911523181</v>
      </c>
      <c r="H86" s="244">
        <f t="shared" si="71"/>
        <v>36379.388121854281</v>
      </c>
      <c r="I86" s="244">
        <f t="shared" si="71"/>
        <v>59822.423427814618</v>
      </c>
      <c r="J86" s="244">
        <f t="shared" si="71"/>
        <v>88923.745033112587</v>
      </c>
      <c r="K86" s="244">
        <f t="shared" si="71"/>
        <v>0</v>
      </c>
      <c r="L86" s="244">
        <f t="shared" si="71"/>
        <v>0</v>
      </c>
      <c r="M86" s="244">
        <f t="shared" si="71"/>
        <v>0</v>
      </c>
      <c r="N86" s="244">
        <f t="shared" si="71"/>
        <v>0</v>
      </c>
      <c r="O86" s="244">
        <f t="shared" si="71"/>
        <v>0</v>
      </c>
      <c r="P86" s="244">
        <f t="shared" si="71"/>
        <v>0</v>
      </c>
      <c r="Q86" s="244">
        <f t="shared" si="71"/>
        <v>0</v>
      </c>
      <c r="R86" s="244">
        <f t="shared" si="71"/>
        <v>0</v>
      </c>
      <c r="S86" s="244">
        <f t="shared" si="71"/>
        <v>0</v>
      </c>
      <c r="T86" s="244">
        <f t="shared" si="71"/>
        <v>0</v>
      </c>
      <c r="U86" s="244">
        <f t="shared" si="71"/>
        <v>0</v>
      </c>
      <c r="V86" s="244">
        <f t="shared" si="71"/>
        <v>0</v>
      </c>
      <c r="W86" s="244">
        <f t="shared" si="71"/>
        <v>0</v>
      </c>
      <c r="X86" s="244">
        <f t="shared" si="71"/>
        <v>0</v>
      </c>
      <c r="Y86" s="244">
        <f t="shared" si="71"/>
        <v>0</v>
      </c>
      <c r="Z86" s="244">
        <f t="shared" si="71"/>
        <v>0</v>
      </c>
      <c r="AA86" s="244">
        <f t="shared" si="71"/>
        <v>0</v>
      </c>
      <c r="AB86" s="244">
        <f t="shared" si="71"/>
        <v>0</v>
      </c>
      <c r="AC86" s="244">
        <f t="shared" si="71"/>
        <v>0</v>
      </c>
      <c r="AD86" s="244">
        <f t="shared" si="71"/>
        <v>0</v>
      </c>
      <c r="AE86" s="244">
        <f t="shared" si="71"/>
        <v>0</v>
      </c>
      <c r="AF86" s="244">
        <f t="shared" si="71"/>
        <v>0</v>
      </c>
      <c r="AG86" s="244">
        <f t="shared" si="71"/>
        <v>0</v>
      </c>
      <c r="AH86" s="244">
        <f t="shared" si="71"/>
        <v>0</v>
      </c>
      <c r="AI86" s="244">
        <f t="shared" si="71"/>
        <v>0</v>
      </c>
      <c r="AJ86" s="244">
        <f t="shared" si="71"/>
        <v>0</v>
      </c>
      <c r="AK86" s="244">
        <f t="shared" si="71"/>
        <v>0</v>
      </c>
      <c r="AL86" s="244">
        <f t="shared" si="71"/>
        <v>0</v>
      </c>
      <c r="AM86" s="244">
        <f t="shared" si="71"/>
        <v>0</v>
      </c>
      <c r="AN86" s="244">
        <f t="shared" si="71"/>
        <v>0</v>
      </c>
      <c r="AO86" s="244">
        <f t="shared" si="71"/>
        <v>0</v>
      </c>
      <c r="AP86" s="244">
        <f t="shared" si="71"/>
        <v>0</v>
      </c>
      <c r="AQ86" s="244">
        <f t="shared" si="71"/>
        <v>0</v>
      </c>
    </row>
    <row r="87" spans="2:43" x14ac:dyDescent="0.2">
      <c r="B87" s="236" t="s">
        <v>242</v>
      </c>
      <c r="C87" s="241">
        <f t="shared" si="70"/>
        <v>465895.71000000043</v>
      </c>
      <c r="D87" s="241">
        <f>(D26+D63)*Parametre!$C$99</f>
        <v>0</v>
      </c>
      <c r="E87" s="241">
        <f>(E26+E63)*Parametre!$C$99</f>
        <v>0</v>
      </c>
      <c r="F87" s="241">
        <f>(F26+F63)*Parametre!$C$99</f>
        <v>31059.714000000055</v>
      </c>
      <c r="G87" s="241">
        <f>(G26+G63)*Parametre!$C$99</f>
        <v>62119.428000000109</v>
      </c>
      <c r="H87" s="241">
        <f>(H26+H63)*Parametre!$C$99</f>
        <v>93179.142000000065</v>
      </c>
      <c r="I87" s="241">
        <f>(I26+I63)*Parametre!$C$99</f>
        <v>124238.85600000022</v>
      </c>
      <c r="J87" s="241">
        <f>(J26+J63)*Parametre!$C$99</f>
        <v>155298.56999999998</v>
      </c>
      <c r="K87" s="241">
        <f>(K26+K63)*Parametre!$C$99</f>
        <v>0</v>
      </c>
      <c r="L87" s="241">
        <f>(L26+L63)*Parametre!$C$99</f>
        <v>0</v>
      </c>
      <c r="M87" s="241">
        <f>(M26+M63)*Parametre!$C$99</f>
        <v>0</v>
      </c>
      <c r="N87" s="241">
        <f>(N26+N63)*Parametre!$C$99</f>
        <v>0</v>
      </c>
      <c r="O87" s="241">
        <f>(O26+O63)*Parametre!$C$99</f>
        <v>0</v>
      </c>
      <c r="P87" s="241">
        <f>(P26+P63)*Parametre!$C$99</f>
        <v>0</v>
      </c>
      <c r="Q87" s="241">
        <f>(Q26+Q63)*Parametre!$C$99</f>
        <v>0</v>
      </c>
      <c r="R87" s="241">
        <f>(R26+R63)*Parametre!$C$99</f>
        <v>0</v>
      </c>
      <c r="S87" s="241">
        <f>(S26+S63)*Parametre!$C$99</f>
        <v>0</v>
      </c>
      <c r="T87" s="241">
        <f>(T26+T63)*Parametre!$C$99</f>
        <v>0</v>
      </c>
      <c r="U87" s="241">
        <f>(U26+U63)*Parametre!$C$99</f>
        <v>0</v>
      </c>
      <c r="V87" s="241">
        <f>(V26+V63)*Parametre!$C$99</f>
        <v>0</v>
      </c>
      <c r="W87" s="241">
        <f>(W26+W63)*Parametre!$C$99</f>
        <v>0</v>
      </c>
      <c r="X87" s="241">
        <f>(X26+X63)*Parametre!$C$99</f>
        <v>0</v>
      </c>
      <c r="Y87" s="241">
        <f>(Y26+Y63)*Parametre!$C$99</f>
        <v>0</v>
      </c>
      <c r="Z87" s="241">
        <f>(Z26+Z63)*Parametre!$C$99</f>
        <v>0</v>
      </c>
      <c r="AA87" s="241">
        <f>(AA26+AA63)*Parametre!$C$99</f>
        <v>0</v>
      </c>
      <c r="AB87" s="241">
        <f>(AB26+AB63)*Parametre!$C$99</f>
        <v>0</v>
      </c>
      <c r="AC87" s="241">
        <f>(AC26+AC63)*Parametre!$C$99</f>
        <v>0</v>
      </c>
      <c r="AD87" s="241">
        <f>(AD26+AD63)*Parametre!$C$99</f>
        <v>0</v>
      </c>
      <c r="AE87" s="241">
        <f>(AE26+AE63)*Parametre!$C$99</f>
        <v>0</v>
      </c>
      <c r="AF87" s="241">
        <f>(AF26+AF63)*Parametre!$C$99</f>
        <v>0</v>
      </c>
      <c r="AG87" s="241">
        <f>(AG26+AG63)*Parametre!$C$99</f>
        <v>0</v>
      </c>
      <c r="AH87" s="241">
        <f>(AH26+AH63)*Parametre!$C$99</f>
        <v>0</v>
      </c>
      <c r="AI87" s="241">
        <f>(AI26+AI63)*Parametre!$C$99</f>
        <v>0</v>
      </c>
      <c r="AJ87" s="241">
        <f>(AJ26+AJ63)*Parametre!$C$99</f>
        <v>0</v>
      </c>
      <c r="AK87" s="241">
        <f>(AK26+AK63)*Parametre!$C$99</f>
        <v>0</v>
      </c>
      <c r="AL87" s="241">
        <f>(AL26+AL63)*Parametre!$C$99</f>
        <v>0</v>
      </c>
      <c r="AM87" s="241">
        <f>(AM26+AM63)*Parametre!$C$99</f>
        <v>0</v>
      </c>
      <c r="AN87" s="241">
        <f>(AN26+AN63)*Parametre!$C$99</f>
        <v>0</v>
      </c>
      <c r="AO87" s="241">
        <f>(AO26+AO63)*Parametre!$C$99</f>
        <v>0</v>
      </c>
      <c r="AP87" s="241">
        <f>(AP26+AP63)*Parametre!$C$99</f>
        <v>0</v>
      </c>
      <c r="AQ87" s="241">
        <f>(AQ26+AQ63)*Parametre!$C$99</f>
        <v>0</v>
      </c>
    </row>
    <row r="90" spans="2:43" x14ac:dyDescent="0.2">
      <c r="B90" s="263"/>
    </row>
    <row r="91" spans="2:43" x14ac:dyDescent="0.2">
      <c r="B91" s="263"/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  <ignoredErrors>
    <ignoredError sqref="D28:AG28 D65:AG65 D86 AH28:AQ28 AH65:AQ65 E86:AQ8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</sheetPr>
  <dimension ref="B2:AQ77"/>
  <sheetViews>
    <sheetView zoomScaleNormal="100" workbookViewId="0"/>
  </sheetViews>
  <sheetFormatPr defaultColWidth="9.140625" defaultRowHeight="11.25" x14ac:dyDescent="0.2"/>
  <cols>
    <col min="1" max="1" width="2.85546875" style="237" customWidth="1"/>
    <col min="2" max="2" width="34.140625" style="237" customWidth="1"/>
    <col min="3" max="3" width="10.28515625" style="237" bestFit="1" customWidth="1"/>
    <col min="4" max="5" width="4.5703125" style="237" bestFit="1" customWidth="1"/>
    <col min="6" max="10" width="9.42578125" style="237" bestFit="1" customWidth="1"/>
    <col min="11" max="43" width="4.5703125" style="237" bestFit="1" customWidth="1"/>
    <col min="44" max="16384" width="9.140625" style="237"/>
  </cols>
  <sheetData>
    <row r="2" spans="2:43" x14ac:dyDescent="0.2">
      <c r="B2" s="236"/>
      <c r="C2" s="236"/>
      <c r="D2" s="236" t="s">
        <v>279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</row>
    <row r="3" spans="2:43" x14ac:dyDescent="0.2">
      <c r="B3" s="238" t="s">
        <v>433</v>
      </c>
      <c r="C3" s="238"/>
      <c r="D3" s="243">
        <v>1</v>
      </c>
      <c r="E3" s="243">
        <v>2</v>
      </c>
      <c r="F3" s="243">
        <v>3</v>
      </c>
      <c r="G3" s="243">
        <v>4</v>
      </c>
      <c r="H3" s="243">
        <v>5</v>
      </c>
      <c r="I3" s="243">
        <v>6</v>
      </c>
      <c r="J3" s="243">
        <v>7</v>
      </c>
      <c r="K3" s="243">
        <v>8</v>
      </c>
      <c r="L3" s="243">
        <v>9</v>
      </c>
      <c r="M3" s="243">
        <v>10</v>
      </c>
      <c r="N3" s="243">
        <v>11</v>
      </c>
      <c r="O3" s="243">
        <v>12</v>
      </c>
      <c r="P3" s="243">
        <v>13</v>
      </c>
      <c r="Q3" s="243">
        <v>14</v>
      </c>
      <c r="R3" s="243">
        <v>15</v>
      </c>
      <c r="S3" s="243">
        <v>16</v>
      </c>
      <c r="T3" s="243">
        <v>17</v>
      </c>
      <c r="U3" s="243">
        <v>18</v>
      </c>
      <c r="V3" s="243">
        <v>19</v>
      </c>
      <c r="W3" s="243">
        <v>20</v>
      </c>
      <c r="X3" s="243">
        <v>21</v>
      </c>
      <c r="Y3" s="243">
        <v>22</v>
      </c>
      <c r="Z3" s="243">
        <v>23</v>
      </c>
      <c r="AA3" s="243">
        <v>24</v>
      </c>
      <c r="AB3" s="243">
        <v>25</v>
      </c>
      <c r="AC3" s="243">
        <v>26</v>
      </c>
      <c r="AD3" s="243">
        <v>27</v>
      </c>
      <c r="AE3" s="243">
        <v>28</v>
      </c>
      <c r="AF3" s="243">
        <v>29</v>
      </c>
      <c r="AG3" s="243">
        <v>30</v>
      </c>
      <c r="AH3" s="243">
        <v>31</v>
      </c>
      <c r="AI3" s="243">
        <v>32</v>
      </c>
      <c r="AJ3" s="243">
        <v>33</v>
      </c>
      <c r="AK3" s="243">
        <v>34</v>
      </c>
      <c r="AL3" s="243">
        <v>35</v>
      </c>
      <c r="AM3" s="243">
        <v>36</v>
      </c>
      <c r="AN3" s="243">
        <v>37</v>
      </c>
      <c r="AO3" s="243">
        <v>38</v>
      </c>
      <c r="AP3" s="243">
        <v>39</v>
      </c>
      <c r="AQ3" s="243">
        <v>40</v>
      </c>
    </row>
    <row r="4" spans="2:43" x14ac:dyDescent="0.2">
      <c r="B4" s="239" t="s">
        <v>336</v>
      </c>
      <c r="C4" s="240" t="s">
        <v>281</v>
      </c>
      <c r="D4" s="246">
        <v>2024</v>
      </c>
      <c r="E4" s="246">
        <f>$D$4+D3</f>
        <v>2025</v>
      </c>
      <c r="F4" s="246">
        <f>$D$4+E3</f>
        <v>2026</v>
      </c>
      <c r="G4" s="246">
        <f t="shared" ref="G4:AG4" si="0">$D$4+F3</f>
        <v>2027</v>
      </c>
      <c r="H4" s="246">
        <f t="shared" si="0"/>
        <v>2028</v>
      </c>
      <c r="I4" s="246">
        <f t="shared" si="0"/>
        <v>2029</v>
      </c>
      <c r="J4" s="246">
        <f t="shared" si="0"/>
        <v>2030</v>
      </c>
      <c r="K4" s="246">
        <f t="shared" si="0"/>
        <v>2031</v>
      </c>
      <c r="L4" s="246">
        <f t="shared" si="0"/>
        <v>2032</v>
      </c>
      <c r="M4" s="246">
        <f t="shared" si="0"/>
        <v>2033</v>
      </c>
      <c r="N4" s="246">
        <f t="shared" si="0"/>
        <v>2034</v>
      </c>
      <c r="O4" s="246">
        <f t="shared" si="0"/>
        <v>2035</v>
      </c>
      <c r="P4" s="246">
        <f t="shared" si="0"/>
        <v>2036</v>
      </c>
      <c r="Q4" s="246">
        <f t="shared" si="0"/>
        <v>2037</v>
      </c>
      <c r="R4" s="246">
        <f t="shared" si="0"/>
        <v>2038</v>
      </c>
      <c r="S4" s="246">
        <f t="shared" si="0"/>
        <v>2039</v>
      </c>
      <c r="T4" s="246">
        <f t="shared" si="0"/>
        <v>2040</v>
      </c>
      <c r="U4" s="246">
        <f t="shared" si="0"/>
        <v>2041</v>
      </c>
      <c r="V4" s="246">
        <f t="shared" si="0"/>
        <v>2042</v>
      </c>
      <c r="W4" s="246">
        <f t="shared" si="0"/>
        <v>2043</v>
      </c>
      <c r="X4" s="246">
        <f t="shared" si="0"/>
        <v>2044</v>
      </c>
      <c r="Y4" s="246">
        <f t="shared" si="0"/>
        <v>2045</v>
      </c>
      <c r="Z4" s="246">
        <f t="shared" si="0"/>
        <v>2046</v>
      </c>
      <c r="AA4" s="246">
        <f t="shared" si="0"/>
        <v>2047</v>
      </c>
      <c r="AB4" s="246">
        <f t="shared" si="0"/>
        <v>2048</v>
      </c>
      <c r="AC4" s="246">
        <f t="shared" si="0"/>
        <v>2049</v>
      </c>
      <c r="AD4" s="246">
        <f t="shared" si="0"/>
        <v>2050</v>
      </c>
      <c r="AE4" s="246">
        <f t="shared" si="0"/>
        <v>2051</v>
      </c>
      <c r="AF4" s="246">
        <f t="shared" si="0"/>
        <v>2052</v>
      </c>
      <c r="AG4" s="246">
        <f t="shared" si="0"/>
        <v>2053</v>
      </c>
      <c r="AH4" s="246">
        <f t="shared" ref="AH4" si="1">$D$4+AG3</f>
        <v>2054</v>
      </c>
      <c r="AI4" s="246">
        <f t="shared" ref="AI4" si="2">$D$4+AH3</f>
        <v>2055</v>
      </c>
      <c r="AJ4" s="246">
        <f t="shared" ref="AJ4" si="3">$D$4+AI3</f>
        <v>2056</v>
      </c>
      <c r="AK4" s="246">
        <f t="shared" ref="AK4" si="4">$D$4+AJ3</f>
        <v>2057</v>
      </c>
      <c r="AL4" s="246">
        <f t="shared" ref="AL4" si="5">$D$4+AK3</f>
        <v>2058</v>
      </c>
      <c r="AM4" s="246">
        <f t="shared" ref="AM4" si="6">$D$4+AL3</f>
        <v>2059</v>
      </c>
      <c r="AN4" s="246">
        <f t="shared" ref="AN4" si="7">$D$4+AM3</f>
        <v>2060</v>
      </c>
      <c r="AO4" s="246">
        <f t="shared" ref="AO4" si="8">$D$4+AN3</f>
        <v>2061</v>
      </c>
      <c r="AP4" s="246">
        <f t="shared" ref="AP4" si="9">$D$4+AO3</f>
        <v>2062</v>
      </c>
      <c r="AQ4" s="246">
        <f t="shared" ref="AQ4" si="10">$D$4+AP3</f>
        <v>2063</v>
      </c>
    </row>
    <row r="5" spans="2:43" x14ac:dyDescent="0.2">
      <c r="B5" s="236" t="s">
        <v>417</v>
      </c>
      <c r="C5" s="241">
        <f>SUM(D5:AQ5)</f>
        <v>0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</row>
    <row r="6" spans="2:43" x14ac:dyDescent="0.2">
      <c r="B6" s="236" t="s">
        <v>418</v>
      </c>
      <c r="C6" s="241">
        <f t="shared" ref="C6:C8" si="11">SUM(D6:AQ6)</f>
        <v>0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</row>
    <row r="7" spans="2:43" x14ac:dyDescent="0.2">
      <c r="B7" s="243" t="s">
        <v>419</v>
      </c>
      <c r="C7" s="244">
        <f t="shared" si="11"/>
        <v>0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</row>
    <row r="8" spans="2:43" x14ac:dyDescent="0.2">
      <c r="B8" s="236" t="s">
        <v>242</v>
      </c>
      <c r="C8" s="241">
        <f t="shared" si="11"/>
        <v>0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</row>
    <row r="11" spans="2:43" x14ac:dyDescent="0.2">
      <c r="B11" s="236"/>
      <c r="C11" s="236"/>
      <c r="D11" s="236" t="s">
        <v>279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</row>
    <row r="12" spans="2:43" x14ac:dyDescent="0.2">
      <c r="B12" s="238" t="s">
        <v>434</v>
      </c>
      <c r="C12" s="238"/>
      <c r="D12" s="243">
        <v>1</v>
      </c>
      <c r="E12" s="243">
        <v>2</v>
      </c>
      <c r="F12" s="243">
        <v>3</v>
      </c>
      <c r="G12" s="243">
        <v>4</v>
      </c>
      <c r="H12" s="243">
        <v>5</v>
      </c>
      <c r="I12" s="243">
        <v>6</v>
      </c>
      <c r="J12" s="243">
        <v>7</v>
      </c>
      <c r="K12" s="243">
        <v>8</v>
      </c>
      <c r="L12" s="243">
        <v>9</v>
      </c>
      <c r="M12" s="243">
        <v>10</v>
      </c>
      <c r="N12" s="243">
        <v>11</v>
      </c>
      <c r="O12" s="243">
        <v>12</v>
      </c>
      <c r="P12" s="243">
        <v>13</v>
      </c>
      <c r="Q12" s="243">
        <v>14</v>
      </c>
      <c r="R12" s="243">
        <v>15</v>
      </c>
      <c r="S12" s="243">
        <v>16</v>
      </c>
      <c r="T12" s="243">
        <v>17</v>
      </c>
      <c r="U12" s="243">
        <v>18</v>
      </c>
      <c r="V12" s="243">
        <v>19</v>
      </c>
      <c r="W12" s="243">
        <v>20</v>
      </c>
      <c r="X12" s="243">
        <v>21</v>
      </c>
      <c r="Y12" s="243">
        <v>22</v>
      </c>
      <c r="Z12" s="243">
        <v>23</v>
      </c>
      <c r="AA12" s="243">
        <v>24</v>
      </c>
      <c r="AB12" s="243">
        <v>25</v>
      </c>
      <c r="AC12" s="243">
        <v>26</v>
      </c>
      <c r="AD12" s="243">
        <v>27</v>
      </c>
      <c r="AE12" s="243">
        <v>28</v>
      </c>
      <c r="AF12" s="243">
        <v>29</v>
      </c>
      <c r="AG12" s="243">
        <v>30</v>
      </c>
      <c r="AH12" s="243">
        <v>31</v>
      </c>
      <c r="AI12" s="243">
        <v>32</v>
      </c>
      <c r="AJ12" s="243">
        <v>33</v>
      </c>
      <c r="AK12" s="243">
        <v>34</v>
      </c>
      <c r="AL12" s="243">
        <v>35</v>
      </c>
      <c r="AM12" s="243">
        <v>36</v>
      </c>
      <c r="AN12" s="243">
        <v>37</v>
      </c>
      <c r="AO12" s="243">
        <v>38</v>
      </c>
      <c r="AP12" s="243">
        <v>39</v>
      </c>
      <c r="AQ12" s="243">
        <v>40</v>
      </c>
    </row>
    <row r="13" spans="2:43" x14ac:dyDescent="0.2">
      <c r="B13" s="239" t="s">
        <v>344</v>
      </c>
      <c r="C13" s="240" t="s">
        <v>281</v>
      </c>
      <c r="D13" s="246">
        <f t="shared" ref="D13:AG13" si="12">D4</f>
        <v>2024</v>
      </c>
      <c r="E13" s="246">
        <f t="shared" si="12"/>
        <v>2025</v>
      </c>
      <c r="F13" s="246">
        <f t="shared" si="12"/>
        <v>2026</v>
      </c>
      <c r="G13" s="246">
        <f t="shared" si="12"/>
        <v>2027</v>
      </c>
      <c r="H13" s="246">
        <f t="shared" si="12"/>
        <v>2028</v>
      </c>
      <c r="I13" s="246">
        <f t="shared" si="12"/>
        <v>2029</v>
      </c>
      <c r="J13" s="246">
        <f t="shared" si="12"/>
        <v>2030</v>
      </c>
      <c r="K13" s="246">
        <f t="shared" si="12"/>
        <v>2031</v>
      </c>
      <c r="L13" s="246">
        <f t="shared" si="12"/>
        <v>2032</v>
      </c>
      <c r="M13" s="246">
        <f t="shared" si="12"/>
        <v>2033</v>
      </c>
      <c r="N13" s="246">
        <f t="shared" si="12"/>
        <v>2034</v>
      </c>
      <c r="O13" s="246">
        <f t="shared" si="12"/>
        <v>2035</v>
      </c>
      <c r="P13" s="246">
        <f t="shared" si="12"/>
        <v>2036</v>
      </c>
      <c r="Q13" s="246">
        <f t="shared" si="12"/>
        <v>2037</v>
      </c>
      <c r="R13" s="246">
        <f t="shared" si="12"/>
        <v>2038</v>
      </c>
      <c r="S13" s="246">
        <f t="shared" si="12"/>
        <v>2039</v>
      </c>
      <c r="T13" s="246">
        <f t="shared" si="12"/>
        <v>2040</v>
      </c>
      <c r="U13" s="246">
        <f t="shared" si="12"/>
        <v>2041</v>
      </c>
      <c r="V13" s="246">
        <f t="shared" si="12"/>
        <v>2042</v>
      </c>
      <c r="W13" s="246">
        <f t="shared" si="12"/>
        <v>2043</v>
      </c>
      <c r="X13" s="246">
        <f t="shared" si="12"/>
        <v>2044</v>
      </c>
      <c r="Y13" s="246">
        <f t="shared" si="12"/>
        <v>2045</v>
      </c>
      <c r="Z13" s="246">
        <f t="shared" si="12"/>
        <v>2046</v>
      </c>
      <c r="AA13" s="246">
        <f t="shared" si="12"/>
        <v>2047</v>
      </c>
      <c r="AB13" s="246">
        <f t="shared" si="12"/>
        <v>2048</v>
      </c>
      <c r="AC13" s="246">
        <f t="shared" si="12"/>
        <v>2049</v>
      </c>
      <c r="AD13" s="246">
        <f t="shared" si="12"/>
        <v>2050</v>
      </c>
      <c r="AE13" s="246">
        <f t="shared" si="12"/>
        <v>2051</v>
      </c>
      <c r="AF13" s="246">
        <f t="shared" si="12"/>
        <v>2052</v>
      </c>
      <c r="AG13" s="246">
        <f t="shared" si="12"/>
        <v>2053</v>
      </c>
      <c r="AH13" s="246">
        <f t="shared" ref="AH13:AQ13" si="13">AH4</f>
        <v>2054</v>
      </c>
      <c r="AI13" s="246">
        <f t="shared" si="13"/>
        <v>2055</v>
      </c>
      <c r="AJ13" s="246">
        <f t="shared" si="13"/>
        <v>2056</v>
      </c>
      <c r="AK13" s="246">
        <f t="shared" si="13"/>
        <v>2057</v>
      </c>
      <c r="AL13" s="246">
        <f t="shared" si="13"/>
        <v>2058</v>
      </c>
      <c r="AM13" s="246">
        <f t="shared" si="13"/>
        <v>2059</v>
      </c>
      <c r="AN13" s="246">
        <f t="shared" si="13"/>
        <v>2060</v>
      </c>
      <c r="AO13" s="246">
        <f t="shared" si="13"/>
        <v>2061</v>
      </c>
      <c r="AP13" s="246">
        <f t="shared" si="13"/>
        <v>2062</v>
      </c>
      <c r="AQ13" s="246">
        <f t="shared" si="13"/>
        <v>2063</v>
      </c>
    </row>
    <row r="14" spans="2:43" x14ac:dyDescent="0.2">
      <c r="B14" s="236" t="s">
        <v>417</v>
      </c>
      <c r="C14" s="241">
        <f t="shared" ref="C14:C17" si="14">SUM(D14:AQ14)</f>
        <v>0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</row>
    <row r="15" spans="2:43" x14ac:dyDescent="0.2">
      <c r="B15" s="236" t="s">
        <v>418</v>
      </c>
      <c r="C15" s="241">
        <f t="shared" si="14"/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</row>
    <row r="16" spans="2:43" x14ac:dyDescent="0.2">
      <c r="B16" s="243" t="s">
        <v>419</v>
      </c>
      <c r="C16" s="244">
        <f t="shared" si="14"/>
        <v>0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</row>
    <row r="17" spans="2:43" x14ac:dyDescent="0.2">
      <c r="B17" s="236" t="s">
        <v>242</v>
      </c>
      <c r="C17" s="241">
        <f t="shared" si="14"/>
        <v>0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</row>
    <row r="20" spans="2:43" x14ac:dyDescent="0.2">
      <c r="B20" s="236"/>
      <c r="C20" s="236"/>
      <c r="D20" s="236" t="s">
        <v>279</v>
      </c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2:43" x14ac:dyDescent="0.2">
      <c r="B21" s="238" t="s">
        <v>435</v>
      </c>
      <c r="C21" s="238"/>
      <c r="D21" s="243">
        <v>1</v>
      </c>
      <c r="E21" s="243">
        <v>2</v>
      </c>
      <c r="F21" s="243">
        <v>3</v>
      </c>
      <c r="G21" s="243">
        <v>4</v>
      </c>
      <c r="H21" s="243">
        <v>5</v>
      </c>
      <c r="I21" s="243">
        <v>6</v>
      </c>
      <c r="J21" s="243">
        <v>7</v>
      </c>
      <c r="K21" s="243">
        <v>8</v>
      </c>
      <c r="L21" s="243">
        <v>9</v>
      </c>
      <c r="M21" s="243">
        <v>10</v>
      </c>
      <c r="N21" s="243">
        <v>11</v>
      </c>
      <c r="O21" s="243">
        <v>12</v>
      </c>
      <c r="P21" s="243">
        <v>13</v>
      </c>
      <c r="Q21" s="243">
        <v>14</v>
      </c>
      <c r="R21" s="243">
        <v>15</v>
      </c>
      <c r="S21" s="243">
        <v>16</v>
      </c>
      <c r="T21" s="243">
        <v>17</v>
      </c>
      <c r="U21" s="243">
        <v>18</v>
      </c>
      <c r="V21" s="243">
        <v>19</v>
      </c>
      <c r="W21" s="243">
        <v>20</v>
      </c>
      <c r="X21" s="243">
        <v>21</v>
      </c>
      <c r="Y21" s="243">
        <v>22</v>
      </c>
      <c r="Z21" s="243">
        <v>23</v>
      </c>
      <c r="AA21" s="243">
        <v>24</v>
      </c>
      <c r="AB21" s="243">
        <v>25</v>
      </c>
      <c r="AC21" s="243">
        <v>26</v>
      </c>
      <c r="AD21" s="243">
        <v>27</v>
      </c>
      <c r="AE21" s="243">
        <v>28</v>
      </c>
      <c r="AF21" s="243">
        <v>29</v>
      </c>
      <c r="AG21" s="243">
        <v>30</v>
      </c>
      <c r="AH21" s="243">
        <v>31</v>
      </c>
      <c r="AI21" s="243">
        <v>32</v>
      </c>
      <c r="AJ21" s="243">
        <v>33</v>
      </c>
      <c r="AK21" s="243">
        <v>34</v>
      </c>
      <c r="AL21" s="243">
        <v>35</v>
      </c>
      <c r="AM21" s="243">
        <v>36</v>
      </c>
      <c r="AN21" s="243">
        <v>37</v>
      </c>
      <c r="AO21" s="243">
        <v>38</v>
      </c>
      <c r="AP21" s="243">
        <v>39</v>
      </c>
      <c r="AQ21" s="243">
        <v>40</v>
      </c>
    </row>
    <row r="22" spans="2:43" x14ac:dyDescent="0.2">
      <c r="B22" s="239" t="s">
        <v>422</v>
      </c>
      <c r="C22" s="240" t="s">
        <v>281</v>
      </c>
      <c r="D22" s="246">
        <f t="shared" ref="D22:AG22" si="15">D4</f>
        <v>2024</v>
      </c>
      <c r="E22" s="246">
        <f t="shared" si="15"/>
        <v>2025</v>
      </c>
      <c r="F22" s="246">
        <f t="shared" si="15"/>
        <v>2026</v>
      </c>
      <c r="G22" s="246">
        <f t="shared" si="15"/>
        <v>2027</v>
      </c>
      <c r="H22" s="246">
        <f t="shared" si="15"/>
        <v>2028</v>
      </c>
      <c r="I22" s="246">
        <f t="shared" si="15"/>
        <v>2029</v>
      </c>
      <c r="J22" s="246">
        <f t="shared" si="15"/>
        <v>2030</v>
      </c>
      <c r="K22" s="246">
        <f t="shared" si="15"/>
        <v>2031</v>
      </c>
      <c r="L22" s="246">
        <f t="shared" si="15"/>
        <v>2032</v>
      </c>
      <c r="M22" s="246">
        <f t="shared" si="15"/>
        <v>2033</v>
      </c>
      <c r="N22" s="246">
        <f t="shared" si="15"/>
        <v>2034</v>
      </c>
      <c r="O22" s="246">
        <f t="shared" si="15"/>
        <v>2035</v>
      </c>
      <c r="P22" s="246">
        <f t="shared" si="15"/>
        <v>2036</v>
      </c>
      <c r="Q22" s="246">
        <f t="shared" si="15"/>
        <v>2037</v>
      </c>
      <c r="R22" s="246">
        <f t="shared" si="15"/>
        <v>2038</v>
      </c>
      <c r="S22" s="246">
        <f t="shared" si="15"/>
        <v>2039</v>
      </c>
      <c r="T22" s="246">
        <f t="shared" si="15"/>
        <v>2040</v>
      </c>
      <c r="U22" s="246">
        <f t="shared" si="15"/>
        <v>2041</v>
      </c>
      <c r="V22" s="246">
        <f t="shared" si="15"/>
        <v>2042</v>
      </c>
      <c r="W22" s="246">
        <f t="shared" si="15"/>
        <v>2043</v>
      </c>
      <c r="X22" s="246">
        <f t="shared" si="15"/>
        <v>2044</v>
      </c>
      <c r="Y22" s="246">
        <f t="shared" si="15"/>
        <v>2045</v>
      </c>
      <c r="Z22" s="246">
        <f t="shared" si="15"/>
        <v>2046</v>
      </c>
      <c r="AA22" s="246">
        <f t="shared" si="15"/>
        <v>2047</v>
      </c>
      <c r="AB22" s="246">
        <f t="shared" si="15"/>
        <v>2048</v>
      </c>
      <c r="AC22" s="246">
        <f t="shared" si="15"/>
        <v>2049</v>
      </c>
      <c r="AD22" s="246">
        <f t="shared" si="15"/>
        <v>2050</v>
      </c>
      <c r="AE22" s="246">
        <f t="shared" si="15"/>
        <v>2051</v>
      </c>
      <c r="AF22" s="246">
        <f t="shared" si="15"/>
        <v>2052</v>
      </c>
      <c r="AG22" s="246">
        <f t="shared" si="15"/>
        <v>2053</v>
      </c>
      <c r="AH22" s="246">
        <f t="shared" ref="AH22:AQ22" si="16">AH4</f>
        <v>2054</v>
      </c>
      <c r="AI22" s="246">
        <f t="shared" si="16"/>
        <v>2055</v>
      </c>
      <c r="AJ22" s="246">
        <f t="shared" si="16"/>
        <v>2056</v>
      </c>
      <c r="AK22" s="246">
        <f t="shared" si="16"/>
        <v>2057</v>
      </c>
      <c r="AL22" s="246">
        <f t="shared" si="16"/>
        <v>2058</v>
      </c>
      <c r="AM22" s="246">
        <f t="shared" si="16"/>
        <v>2059</v>
      </c>
      <c r="AN22" s="246">
        <f t="shared" si="16"/>
        <v>2060</v>
      </c>
      <c r="AO22" s="246">
        <f t="shared" si="16"/>
        <v>2061</v>
      </c>
      <c r="AP22" s="246">
        <f t="shared" si="16"/>
        <v>2062</v>
      </c>
      <c r="AQ22" s="246">
        <f t="shared" si="16"/>
        <v>2063</v>
      </c>
    </row>
    <row r="23" spans="2:43" x14ac:dyDescent="0.2">
      <c r="B23" s="236" t="s">
        <v>417</v>
      </c>
      <c r="C23" s="241">
        <f t="shared" ref="C23:C26" si="17">SUM(D23:AQ23)</f>
        <v>0</v>
      </c>
      <c r="D23" s="241">
        <f t="shared" ref="D23:AG23" si="18">D5-D14</f>
        <v>0</v>
      </c>
      <c r="E23" s="241">
        <f t="shared" si="18"/>
        <v>0</v>
      </c>
      <c r="F23" s="241">
        <f t="shared" si="18"/>
        <v>0</v>
      </c>
      <c r="G23" s="241">
        <f t="shared" si="18"/>
        <v>0</v>
      </c>
      <c r="H23" s="241">
        <f t="shared" si="18"/>
        <v>0</v>
      </c>
      <c r="I23" s="241">
        <f t="shared" si="18"/>
        <v>0</v>
      </c>
      <c r="J23" s="241">
        <f t="shared" si="18"/>
        <v>0</v>
      </c>
      <c r="K23" s="241">
        <f t="shared" si="18"/>
        <v>0</v>
      </c>
      <c r="L23" s="241">
        <f t="shared" si="18"/>
        <v>0</v>
      </c>
      <c r="M23" s="241">
        <f t="shared" si="18"/>
        <v>0</v>
      </c>
      <c r="N23" s="241">
        <f t="shared" si="18"/>
        <v>0</v>
      </c>
      <c r="O23" s="241">
        <f t="shared" si="18"/>
        <v>0</v>
      </c>
      <c r="P23" s="241">
        <f t="shared" si="18"/>
        <v>0</v>
      </c>
      <c r="Q23" s="241">
        <f t="shared" si="18"/>
        <v>0</v>
      </c>
      <c r="R23" s="241">
        <f t="shared" si="18"/>
        <v>0</v>
      </c>
      <c r="S23" s="241">
        <f t="shared" si="18"/>
        <v>0</v>
      </c>
      <c r="T23" s="241">
        <f t="shared" si="18"/>
        <v>0</v>
      </c>
      <c r="U23" s="241">
        <f t="shared" si="18"/>
        <v>0</v>
      </c>
      <c r="V23" s="241">
        <f t="shared" si="18"/>
        <v>0</v>
      </c>
      <c r="W23" s="241">
        <f t="shared" si="18"/>
        <v>0</v>
      </c>
      <c r="X23" s="241">
        <f t="shared" si="18"/>
        <v>0</v>
      </c>
      <c r="Y23" s="241">
        <f t="shared" si="18"/>
        <v>0</v>
      </c>
      <c r="Z23" s="241">
        <f t="shared" si="18"/>
        <v>0</v>
      </c>
      <c r="AA23" s="241">
        <f t="shared" si="18"/>
        <v>0</v>
      </c>
      <c r="AB23" s="241">
        <f t="shared" si="18"/>
        <v>0</v>
      </c>
      <c r="AC23" s="241">
        <f t="shared" si="18"/>
        <v>0</v>
      </c>
      <c r="AD23" s="241">
        <f t="shared" si="18"/>
        <v>0</v>
      </c>
      <c r="AE23" s="241">
        <f t="shared" si="18"/>
        <v>0</v>
      </c>
      <c r="AF23" s="241">
        <f t="shared" si="18"/>
        <v>0</v>
      </c>
      <c r="AG23" s="241">
        <f t="shared" si="18"/>
        <v>0</v>
      </c>
      <c r="AH23" s="241">
        <f t="shared" ref="AH23:AQ23" si="19">AH5-AH14</f>
        <v>0</v>
      </c>
      <c r="AI23" s="241">
        <f t="shared" si="19"/>
        <v>0</v>
      </c>
      <c r="AJ23" s="241">
        <f t="shared" si="19"/>
        <v>0</v>
      </c>
      <c r="AK23" s="241">
        <f t="shared" si="19"/>
        <v>0</v>
      </c>
      <c r="AL23" s="241">
        <f t="shared" si="19"/>
        <v>0</v>
      </c>
      <c r="AM23" s="241">
        <f t="shared" si="19"/>
        <v>0</v>
      </c>
      <c r="AN23" s="241">
        <f t="shared" si="19"/>
        <v>0</v>
      </c>
      <c r="AO23" s="241">
        <f t="shared" si="19"/>
        <v>0</v>
      </c>
      <c r="AP23" s="241">
        <f t="shared" si="19"/>
        <v>0</v>
      </c>
      <c r="AQ23" s="241">
        <f t="shared" si="19"/>
        <v>0</v>
      </c>
    </row>
    <row r="24" spans="2:43" x14ac:dyDescent="0.2">
      <c r="B24" s="236" t="s">
        <v>418</v>
      </c>
      <c r="C24" s="241">
        <f t="shared" si="17"/>
        <v>0</v>
      </c>
      <c r="D24" s="241">
        <f t="shared" ref="D24:AG24" si="20">D6-D15</f>
        <v>0</v>
      </c>
      <c r="E24" s="241">
        <f t="shared" si="20"/>
        <v>0</v>
      </c>
      <c r="F24" s="241">
        <f t="shared" si="20"/>
        <v>0</v>
      </c>
      <c r="G24" s="241">
        <f t="shared" si="20"/>
        <v>0</v>
      </c>
      <c r="H24" s="241">
        <f t="shared" si="20"/>
        <v>0</v>
      </c>
      <c r="I24" s="241">
        <f t="shared" si="20"/>
        <v>0</v>
      </c>
      <c r="J24" s="241">
        <f t="shared" si="20"/>
        <v>0</v>
      </c>
      <c r="K24" s="241">
        <f t="shared" si="20"/>
        <v>0</v>
      </c>
      <c r="L24" s="241">
        <f t="shared" si="20"/>
        <v>0</v>
      </c>
      <c r="M24" s="241">
        <f t="shared" si="20"/>
        <v>0</v>
      </c>
      <c r="N24" s="241">
        <f t="shared" si="20"/>
        <v>0</v>
      </c>
      <c r="O24" s="241">
        <f t="shared" si="20"/>
        <v>0</v>
      </c>
      <c r="P24" s="241">
        <f t="shared" si="20"/>
        <v>0</v>
      </c>
      <c r="Q24" s="241">
        <f t="shared" si="20"/>
        <v>0</v>
      </c>
      <c r="R24" s="241">
        <f t="shared" si="20"/>
        <v>0</v>
      </c>
      <c r="S24" s="241">
        <f t="shared" si="20"/>
        <v>0</v>
      </c>
      <c r="T24" s="241">
        <f t="shared" si="20"/>
        <v>0</v>
      </c>
      <c r="U24" s="241">
        <f t="shared" si="20"/>
        <v>0</v>
      </c>
      <c r="V24" s="241">
        <f t="shared" si="20"/>
        <v>0</v>
      </c>
      <c r="W24" s="241">
        <f t="shared" si="20"/>
        <v>0</v>
      </c>
      <c r="X24" s="241">
        <f t="shared" si="20"/>
        <v>0</v>
      </c>
      <c r="Y24" s="241">
        <f t="shared" si="20"/>
        <v>0</v>
      </c>
      <c r="Z24" s="241">
        <f t="shared" si="20"/>
        <v>0</v>
      </c>
      <c r="AA24" s="241">
        <f t="shared" si="20"/>
        <v>0</v>
      </c>
      <c r="AB24" s="241">
        <f t="shared" si="20"/>
        <v>0</v>
      </c>
      <c r="AC24" s="241">
        <f t="shared" si="20"/>
        <v>0</v>
      </c>
      <c r="AD24" s="241">
        <f t="shared" si="20"/>
        <v>0</v>
      </c>
      <c r="AE24" s="241">
        <f t="shared" si="20"/>
        <v>0</v>
      </c>
      <c r="AF24" s="241">
        <f t="shared" si="20"/>
        <v>0</v>
      </c>
      <c r="AG24" s="241">
        <f t="shared" si="20"/>
        <v>0</v>
      </c>
      <c r="AH24" s="241">
        <f t="shared" ref="AH24:AQ24" si="21">AH6-AH15</f>
        <v>0</v>
      </c>
      <c r="AI24" s="241">
        <f t="shared" si="21"/>
        <v>0</v>
      </c>
      <c r="AJ24" s="241">
        <f t="shared" si="21"/>
        <v>0</v>
      </c>
      <c r="AK24" s="241">
        <f t="shared" si="21"/>
        <v>0</v>
      </c>
      <c r="AL24" s="241">
        <f t="shared" si="21"/>
        <v>0</v>
      </c>
      <c r="AM24" s="241">
        <f t="shared" si="21"/>
        <v>0</v>
      </c>
      <c r="AN24" s="241">
        <f t="shared" si="21"/>
        <v>0</v>
      </c>
      <c r="AO24" s="241">
        <f t="shared" si="21"/>
        <v>0</v>
      </c>
      <c r="AP24" s="241">
        <f t="shared" si="21"/>
        <v>0</v>
      </c>
      <c r="AQ24" s="241">
        <f t="shared" si="21"/>
        <v>0</v>
      </c>
    </row>
    <row r="25" spans="2:43" x14ac:dyDescent="0.2">
      <c r="B25" s="243" t="s">
        <v>419</v>
      </c>
      <c r="C25" s="244">
        <f t="shared" si="17"/>
        <v>0</v>
      </c>
      <c r="D25" s="244">
        <f t="shared" ref="D25:AG25" si="22">D7-D16</f>
        <v>0</v>
      </c>
      <c r="E25" s="244">
        <f t="shared" si="22"/>
        <v>0</v>
      </c>
      <c r="F25" s="244">
        <f t="shared" si="22"/>
        <v>0</v>
      </c>
      <c r="G25" s="244">
        <f t="shared" si="22"/>
        <v>0</v>
      </c>
      <c r="H25" s="244">
        <f t="shared" si="22"/>
        <v>0</v>
      </c>
      <c r="I25" s="244">
        <f t="shared" si="22"/>
        <v>0</v>
      </c>
      <c r="J25" s="244">
        <f t="shared" si="22"/>
        <v>0</v>
      </c>
      <c r="K25" s="244">
        <f t="shared" si="22"/>
        <v>0</v>
      </c>
      <c r="L25" s="244">
        <f t="shared" si="22"/>
        <v>0</v>
      </c>
      <c r="M25" s="244">
        <f t="shared" si="22"/>
        <v>0</v>
      </c>
      <c r="N25" s="244">
        <f t="shared" si="22"/>
        <v>0</v>
      </c>
      <c r="O25" s="244">
        <f t="shared" si="22"/>
        <v>0</v>
      </c>
      <c r="P25" s="244">
        <f t="shared" si="22"/>
        <v>0</v>
      </c>
      <c r="Q25" s="244">
        <f t="shared" si="22"/>
        <v>0</v>
      </c>
      <c r="R25" s="244">
        <f t="shared" si="22"/>
        <v>0</v>
      </c>
      <c r="S25" s="244">
        <f t="shared" si="22"/>
        <v>0</v>
      </c>
      <c r="T25" s="244">
        <f t="shared" si="22"/>
        <v>0</v>
      </c>
      <c r="U25" s="244">
        <f t="shared" si="22"/>
        <v>0</v>
      </c>
      <c r="V25" s="244">
        <f t="shared" si="22"/>
        <v>0</v>
      </c>
      <c r="W25" s="244">
        <f t="shared" si="22"/>
        <v>0</v>
      </c>
      <c r="X25" s="244">
        <f t="shared" si="22"/>
        <v>0</v>
      </c>
      <c r="Y25" s="244">
        <f t="shared" si="22"/>
        <v>0</v>
      </c>
      <c r="Z25" s="244">
        <f t="shared" si="22"/>
        <v>0</v>
      </c>
      <c r="AA25" s="244">
        <f t="shared" si="22"/>
        <v>0</v>
      </c>
      <c r="AB25" s="244">
        <f t="shared" si="22"/>
        <v>0</v>
      </c>
      <c r="AC25" s="244">
        <f t="shared" si="22"/>
        <v>0</v>
      </c>
      <c r="AD25" s="244">
        <f t="shared" si="22"/>
        <v>0</v>
      </c>
      <c r="AE25" s="244">
        <f t="shared" si="22"/>
        <v>0</v>
      </c>
      <c r="AF25" s="244">
        <f t="shared" si="22"/>
        <v>0</v>
      </c>
      <c r="AG25" s="244">
        <f t="shared" si="22"/>
        <v>0</v>
      </c>
      <c r="AH25" s="244">
        <f t="shared" ref="AH25:AQ25" si="23">AH7-AH16</f>
        <v>0</v>
      </c>
      <c r="AI25" s="244">
        <f t="shared" si="23"/>
        <v>0</v>
      </c>
      <c r="AJ25" s="244">
        <f t="shared" si="23"/>
        <v>0</v>
      </c>
      <c r="AK25" s="244">
        <f t="shared" si="23"/>
        <v>0</v>
      </c>
      <c r="AL25" s="244">
        <f t="shared" si="23"/>
        <v>0</v>
      </c>
      <c r="AM25" s="244">
        <f t="shared" si="23"/>
        <v>0</v>
      </c>
      <c r="AN25" s="244">
        <f t="shared" si="23"/>
        <v>0</v>
      </c>
      <c r="AO25" s="244">
        <f t="shared" si="23"/>
        <v>0</v>
      </c>
      <c r="AP25" s="244">
        <f t="shared" si="23"/>
        <v>0</v>
      </c>
      <c r="AQ25" s="244">
        <f t="shared" si="23"/>
        <v>0</v>
      </c>
    </row>
    <row r="26" spans="2:43" x14ac:dyDescent="0.2">
      <c r="B26" s="236" t="s">
        <v>242</v>
      </c>
      <c r="C26" s="241">
        <f t="shared" si="17"/>
        <v>0</v>
      </c>
      <c r="D26" s="241">
        <f t="shared" ref="D26:AG26" si="24">D8-D17</f>
        <v>0</v>
      </c>
      <c r="E26" s="241">
        <f t="shared" si="24"/>
        <v>0</v>
      </c>
      <c r="F26" s="241">
        <f t="shared" si="24"/>
        <v>0</v>
      </c>
      <c r="G26" s="241">
        <f t="shared" si="24"/>
        <v>0</v>
      </c>
      <c r="H26" s="241">
        <f t="shared" si="24"/>
        <v>0</v>
      </c>
      <c r="I26" s="241">
        <f t="shared" si="24"/>
        <v>0</v>
      </c>
      <c r="J26" s="241">
        <f t="shared" si="24"/>
        <v>0</v>
      </c>
      <c r="K26" s="241">
        <f t="shared" si="24"/>
        <v>0</v>
      </c>
      <c r="L26" s="241">
        <f t="shared" si="24"/>
        <v>0</v>
      </c>
      <c r="M26" s="241">
        <f t="shared" si="24"/>
        <v>0</v>
      </c>
      <c r="N26" s="241">
        <f t="shared" si="24"/>
        <v>0</v>
      </c>
      <c r="O26" s="241">
        <f t="shared" si="24"/>
        <v>0</v>
      </c>
      <c r="P26" s="241">
        <f t="shared" si="24"/>
        <v>0</v>
      </c>
      <c r="Q26" s="241">
        <f t="shared" si="24"/>
        <v>0</v>
      </c>
      <c r="R26" s="241">
        <f t="shared" si="24"/>
        <v>0</v>
      </c>
      <c r="S26" s="241">
        <f t="shared" si="24"/>
        <v>0</v>
      </c>
      <c r="T26" s="241">
        <f t="shared" si="24"/>
        <v>0</v>
      </c>
      <c r="U26" s="241">
        <f t="shared" si="24"/>
        <v>0</v>
      </c>
      <c r="V26" s="241">
        <f t="shared" si="24"/>
        <v>0</v>
      </c>
      <c r="W26" s="241">
        <f t="shared" si="24"/>
        <v>0</v>
      </c>
      <c r="X26" s="241">
        <f t="shared" si="24"/>
        <v>0</v>
      </c>
      <c r="Y26" s="241">
        <f t="shared" si="24"/>
        <v>0</v>
      </c>
      <c r="Z26" s="241">
        <f t="shared" si="24"/>
        <v>0</v>
      </c>
      <c r="AA26" s="241">
        <f t="shared" si="24"/>
        <v>0</v>
      </c>
      <c r="AB26" s="241">
        <f t="shared" si="24"/>
        <v>0</v>
      </c>
      <c r="AC26" s="241">
        <f t="shared" si="24"/>
        <v>0</v>
      </c>
      <c r="AD26" s="241">
        <f t="shared" si="24"/>
        <v>0</v>
      </c>
      <c r="AE26" s="241">
        <f t="shared" si="24"/>
        <v>0</v>
      </c>
      <c r="AF26" s="241">
        <f t="shared" si="24"/>
        <v>0</v>
      </c>
      <c r="AG26" s="241">
        <f t="shared" si="24"/>
        <v>0</v>
      </c>
      <c r="AH26" s="241">
        <f t="shared" ref="AH26:AQ26" si="25">AH8-AH17</f>
        <v>0</v>
      </c>
      <c r="AI26" s="241">
        <f t="shared" si="25"/>
        <v>0</v>
      </c>
      <c r="AJ26" s="241">
        <f t="shared" si="25"/>
        <v>0</v>
      </c>
      <c r="AK26" s="241">
        <f t="shared" si="25"/>
        <v>0</v>
      </c>
      <c r="AL26" s="241">
        <f t="shared" si="25"/>
        <v>0</v>
      </c>
      <c r="AM26" s="241">
        <f t="shared" si="25"/>
        <v>0</v>
      </c>
      <c r="AN26" s="241">
        <f t="shared" si="25"/>
        <v>0</v>
      </c>
      <c r="AO26" s="241">
        <f t="shared" si="25"/>
        <v>0</v>
      </c>
      <c r="AP26" s="241">
        <f t="shared" si="25"/>
        <v>0</v>
      </c>
      <c r="AQ26" s="241">
        <f t="shared" si="25"/>
        <v>0</v>
      </c>
    </row>
    <row r="27" spans="2:43" x14ac:dyDescent="0.2"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</row>
    <row r="29" spans="2:43" ht="22.5" x14ac:dyDescent="0.2">
      <c r="B29" s="264" t="s">
        <v>436</v>
      </c>
      <c r="C29" s="259" t="s">
        <v>281</v>
      </c>
    </row>
    <row r="30" spans="2:43" x14ac:dyDescent="0.2">
      <c r="B30" s="253" t="s">
        <v>417</v>
      </c>
      <c r="C30" s="241">
        <f t="shared" ref="C30:C34" si="26">SUM(D30:AQ30)</f>
        <v>0</v>
      </c>
      <c r="D30" s="241">
        <f>D23*Parametre!$D$187</f>
        <v>0</v>
      </c>
      <c r="E30" s="241">
        <f>E23*Parametre!$D$187</f>
        <v>0</v>
      </c>
      <c r="F30" s="241">
        <f>F23*Parametre!$D$187</f>
        <v>0</v>
      </c>
      <c r="G30" s="241">
        <f>G23*Parametre!$D$187</f>
        <v>0</v>
      </c>
      <c r="H30" s="241">
        <f>H23*Parametre!$D$187</f>
        <v>0</v>
      </c>
      <c r="I30" s="241">
        <f>I23*Parametre!$D$187</f>
        <v>0</v>
      </c>
      <c r="J30" s="241">
        <f>J23*Parametre!$D$187</f>
        <v>0</v>
      </c>
      <c r="K30" s="241">
        <f>K23*Parametre!$D$187</f>
        <v>0</v>
      </c>
      <c r="L30" s="241">
        <f>L23*Parametre!$D$187</f>
        <v>0</v>
      </c>
      <c r="M30" s="241">
        <f>M23*Parametre!$D$187</f>
        <v>0</v>
      </c>
      <c r="N30" s="241">
        <f>N23*Parametre!$D$187</f>
        <v>0</v>
      </c>
      <c r="O30" s="241">
        <f>O23*Parametre!$D$187</f>
        <v>0</v>
      </c>
      <c r="P30" s="241">
        <f>P23*Parametre!$D$187</f>
        <v>0</v>
      </c>
      <c r="Q30" s="241">
        <f>Q23*Parametre!$D$187</f>
        <v>0</v>
      </c>
      <c r="R30" s="241">
        <f>R23*Parametre!$D$187</f>
        <v>0</v>
      </c>
      <c r="S30" s="241">
        <f>S23*Parametre!$D$187</f>
        <v>0</v>
      </c>
      <c r="T30" s="241">
        <f>T23*Parametre!$D$187</f>
        <v>0</v>
      </c>
      <c r="U30" s="241">
        <f>U23*Parametre!$D$187</f>
        <v>0</v>
      </c>
      <c r="V30" s="241">
        <f>V23*Parametre!$D$187</f>
        <v>0</v>
      </c>
      <c r="W30" s="241">
        <f>W23*Parametre!$D$187</f>
        <v>0</v>
      </c>
      <c r="X30" s="241">
        <f>X23*Parametre!$D$187</f>
        <v>0</v>
      </c>
      <c r="Y30" s="241">
        <f>Y23*Parametre!$D$187</f>
        <v>0</v>
      </c>
      <c r="Z30" s="241">
        <f>Z23*Parametre!$D$187</f>
        <v>0</v>
      </c>
      <c r="AA30" s="241">
        <f>AA23*Parametre!$D$187</f>
        <v>0</v>
      </c>
      <c r="AB30" s="241">
        <f>AB23*Parametre!$D$187</f>
        <v>0</v>
      </c>
      <c r="AC30" s="241">
        <f>AC23*Parametre!$D$187</f>
        <v>0</v>
      </c>
      <c r="AD30" s="241">
        <f>AD23*Parametre!$D$187</f>
        <v>0</v>
      </c>
      <c r="AE30" s="241">
        <f>AE23*Parametre!$D$187</f>
        <v>0</v>
      </c>
      <c r="AF30" s="241">
        <f>AF23*Parametre!$D$187</f>
        <v>0</v>
      </c>
      <c r="AG30" s="241">
        <f>AG23*Parametre!$D$187</f>
        <v>0</v>
      </c>
      <c r="AH30" s="241">
        <f>AH23*Parametre!$D$187</f>
        <v>0</v>
      </c>
      <c r="AI30" s="241">
        <f>AI23*Parametre!$D$187</f>
        <v>0</v>
      </c>
      <c r="AJ30" s="241">
        <f>AJ23*Parametre!$D$187</f>
        <v>0</v>
      </c>
      <c r="AK30" s="241">
        <f>AK23*Parametre!$D$187</f>
        <v>0</v>
      </c>
      <c r="AL30" s="241">
        <f>AL23*Parametre!$D$187</f>
        <v>0</v>
      </c>
      <c r="AM30" s="241">
        <f>AM23*Parametre!$D$187</f>
        <v>0</v>
      </c>
      <c r="AN30" s="241">
        <f>AN23*Parametre!$D$187</f>
        <v>0</v>
      </c>
      <c r="AO30" s="241">
        <f>AO23*Parametre!$D$187</f>
        <v>0</v>
      </c>
      <c r="AP30" s="241">
        <f>AP23*Parametre!$D$187</f>
        <v>0</v>
      </c>
      <c r="AQ30" s="241">
        <f>AQ23*Parametre!$D$187</f>
        <v>0</v>
      </c>
    </row>
    <row r="31" spans="2:43" x14ac:dyDescent="0.2">
      <c r="B31" s="253" t="s">
        <v>418</v>
      </c>
      <c r="C31" s="241">
        <f t="shared" si="26"/>
        <v>0</v>
      </c>
      <c r="D31" s="241">
        <f>D24*Parametre!D188</f>
        <v>0</v>
      </c>
      <c r="E31" s="241">
        <f>E24*Parametre!E188</f>
        <v>0</v>
      </c>
      <c r="F31" s="241">
        <f>F24*Parametre!F188</f>
        <v>0</v>
      </c>
      <c r="G31" s="241">
        <f>G24*Parametre!G188</f>
        <v>0</v>
      </c>
      <c r="H31" s="241">
        <f>H24*Parametre!H188</f>
        <v>0</v>
      </c>
      <c r="I31" s="241">
        <f>I24*Parametre!I188</f>
        <v>0</v>
      </c>
      <c r="J31" s="241">
        <f>J24*Parametre!J188</f>
        <v>0</v>
      </c>
      <c r="K31" s="241">
        <f>K24*Parametre!K188</f>
        <v>0</v>
      </c>
      <c r="L31" s="241">
        <f>L24*Parametre!L188</f>
        <v>0</v>
      </c>
      <c r="M31" s="241">
        <f>M24*Parametre!M188</f>
        <v>0</v>
      </c>
      <c r="N31" s="241">
        <f>N24*Parametre!N188</f>
        <v>0</v>
      </c>
      <c r="O31" s="241">
        <f>O24*Parametre!O188</f>
        <v>0</v>
      </c>
      <c r="P31" s="241">
        <f>P24*Parametre!P188</f>
        <v>0</v>
      </c>
      <c r="Q31" s="241">
        <f>Q24*Parametre!Q188</f>
        <v>0</v>
      </c>
      <c r="R31" s="241">
        <f>R24*Parametre!R188</f>
        <v>0</v>
      </c>
      <c r="S31" s="241">
        <f>S24*Parametre!S188</f>
        <v>0</v>
      </c>
      <c r="T31" s="241">
        <f>T24*Parametre!T188</f>
        <v>0</v>
      </c>
      <c r="U31" s="241">
        <f>U24*Parametre!U188</f>
        <v>0</v>
      </c>
      <c r="V31" s="241">
        <f>V24*Parametre!V188</f>
        <v>0</v>
      </c>
      <c r="W31" s="241">
        <f>W24*Parametre!W188</f>
        <v>0</v>
      </c>
      <c r="X31" s="241">
        <f>X24*Parametre!X188</f>
        <v>0</v>
      </c>
      <c r="Y31" s="241">
        <f>Y24*Parametre!Y188</f>
        <v>0</v>
      </c>
      <c r="Z31" s="241">
        <f>Z24*Parametre!Z188</f>
        <v>0</v>
      </c>
      <c r="AA31" s="241">
        <f>AA24*Parametre!AA188</f>
        <v>0</v>
      </c>
      <c r="AB31" s="241">
        <f>AB24*Parametre!AB188</f>
        <v>0</v>
      </c>
      <c r="AC31" s="241">
        <f>AC24*Parametre!AC188</f>
        <v>0</v>
      </c>
      <c r="AD31" s="241">
        <f>AD24*Parametre!AD188</f>
        <v>0</v>
      </c>
      <c r="AE31" s="241">
        <f>AE24*Parametre!AE188</f>
        <v>0</v>
      </c>
      <c r="AF31" s="241">
        <f>AF24*Parametre!AF188</f>
        <v>0</v>
      </c>
      <c r="AG31" s="241">
        <f>AG24*Parametre!AG188</f>
        <v>0</v>
      </c>
      <c r="AH31" s="241">
        <f>AH24*Parametre!AH188</f>
        <v>0</v>
      </c>
      <c r="AI31" s="241">
        <f>AI24*Parametre!AI188</f>
        <v>0</v>
      </c>
      <c r="AJ31" s="241">
        <f>AJ24*Parametre!AJ188</f>
        <v>0</v>
      </c>
      <c r="AK31" s="241">
        <f>AK24*Parametre!AK188</f>
        <v>0</v>
      </c>
      <c r="AL31" s="241">
        <f>AL24*Parametre!AL188</f>
        <v>0</v>
      </c>
      <c r="AM31" s="241">
        <f>AM24*Parametre!AM188</f>
        <v>0</v>
      </c>
      <c r="AN31" s="241">
        <f>AN24*Parametre!AN188</f>
        <v>0</v>
      </c>
      <c r="AO31" s="241">
        <f>AO24*Parametre!AO188</f>
        <v>0</v>
      </c>
      <c r="AP31" s="241">
        <f>AP24*Parametre!AP188</f>
        <v>0</v>
      </c>
      <c r="AQ31" s="241">
        <f>AQ24*Parametre!AQ188</f>
        <v>0</v>
      </c>
    </row>
    <row r="32" spans="2:43" x14ac:dyDescent="0.2">
      <c r="B32" s="243" t="s">
        <v>419</v>
      </c>
      <c r="C32" s="244">
        <f t="shared" si="26"/>
        <v>0</v>
      </c>
      <c r="D32" s="244">
        <f>D25*Parametre!D189</f>
        <v>0</v>
      </c>
      <c r="E32" s="244">
        <f>E25*Parametre!E189</f>
        <v>0</v>
      </c>
      <c r="F32" s="244">
        <f>F25*Parametre!F189</f>
        <v>0</v>
      </c>
      <c r="G32" s="244">
        <f>G25*Parametre!G189</f>
        <v>0</v>
      </c>
      <c r="H32" s="244">
        <f>H25*Parametre!H189</f>
        <v>0</v>
      </c>
      <c r="I32" s="244">
        <f>I25*Parametre!I189</f>
        <v>0</v>
      </c>
      <c r="J32" s="244">
        <f>J25*Parametre!J189</f>
        <v>0</v>
      </c>
      <c r="K32" s="244">
        <f>K25*Parametre!K189</f>
        <v>0</v>
      </c>
      <c r="L32" s="244">
        <f>L25*Parametre!L189</f>
        <v>0</v>
      </c>
      <c r="M32" s="244">
        <f>M25*Parametre!M189</f>
        <v>0</v>
      </c>
      <c r="N32" s="244">
        <f>N25*Parametre!N189</f>
        <v>0</v>
      </c>
      <c r="O32" s="244">
        <f>O25*Parametre!O189</f>
        <v>0</v>
      </c>
      <c r="P32" s="244">
        <f>P25*Parametre!P189</f>
        <v>0</v>
      </c>
      <c r="Q32" s="244">
        <f>Q25*Parametre!Q189</f>
        <v>0</v>
      </c>
      <c r="R32" s="244">
        <f>R25*Parametre!R189</f>
        <v>0</v>
      </c>
      <c r="S32" s="244">
        <f>S25*Parametre!S189</f>
        <v>0</v>
      </c>
      <c r="T32" s="244">
        <f>T25*Parametre!T189</f>
        <v>0</v>
      </c>
      <c r="U32" s="244">
        <f>U25*Parametre!U189</f>
        <v>0</v>
      </c>
      <c r="V32" s="244">
        <f>V25*Parametre!V189</f>
        <v>0</v>
      </c>
      <c r="W32" s="244">
        <f>W25*Parametre!W189</f>
        <v>0</v>
      </c>
      <c r="X32" s="244">
        <f>X25*Parametre!X189</f>
        <v>0</v>
      </c>
      <c r="Y32" s="244">
        <f>Y25*Parametre!Y189</f>
        <v>0</v>
      </c>
      <c r="Z32" s="244">
        <f>Z25*Parametre!Z189</f>
        <v>0</v>
      </c>
      <c r="AA32" s="244">
        <f>AA25*Parametre!AA189</f>
        <v>0</v>
      </c>
      <c r="AB32" s="244">
        <f>AB25*Parametre!AB189</f>
        <v>0</v>
      </c>
      <c r="AC32" s="244">
        <f>AC25*Parametre!AC189</f>
        <v>0</v>
      </c>
      <c r="AD32" s="244">
        <f>AD25*Parametre!AD189</f>
        <v>0</v>
      </c>
      <c r="AE32" s="244">
        <f>AE25*Parametre!AE189</f>
        <v>0</v>
      </c>
      <c r="AF32" s="244">
        <f>AF25*Parametre!AF189</f>
        <v>0</v>
      </c>
      <c r="AG32" s="244">
        <f>AG25*Parametre!AG189</f>
        <v>0</v>
      </c>
      <c r="AH32" s="244">
        <f>AH25*Parametre!AH189</f>
        <v>0</v>
      </c>
      <c r="AI32" s="244">
        <f>AI25*Parametre!AI189</f>
        <v>0</v>
      </c>
      <c r="AJ32" s="244">
        <f>AJ25*Parametre!AJ189</f>
        <v>0</v>
      </c>
      <c r="AK32" s="244">
        <f>AK25*Parametre!AK189</f>
        <v>0</v>
      </c>
      <c r="AL32" s="244">
        <f>AL25*Parametre!AL189</f>
        <v>0</v>
      </c>
      <c r="AM32" s="244">
        <f>AM25*Parametre!AM189</f>
        <v>0</v>
      </c>
      <c r="AN32" s="244">
        <f>AN25*Parametre!AN189</f>
        <v>0</v>
      </c>
      <c r="AO32" s="244">
        <f>AO25*Parametre!AO189</f>
        <v>0</v>
      </c>
      <c r="AP32" s="244">
        <f>AP25*Parametre!AP189</f>
        <v>0</v>
      </c>
      <c r="AQ32" s="244">
        <f>AQ25*Parametre!AQ189</f>
        <v>0</v>
      </c>
    </row>
    <row r="33" spans="2:43" x14ac:dyDescent="0.2">
      <c r="B33" s="253" t="s">
        <v>242</v>
      </c>
      <c r="C33" s="241">
        <f t="shared" si="26"/>
        <v>0</v>
      </c>
      <c r="D33" s="241">
        <f>D26*Parametre!D190</f>
        <v>0</v>
      </c>
      <c r="E33" s="241">
        <f>E26*Parametre!E190</f>
        <v>0</v>
      </c>
      <c r="F33" s="241">
        <f>F26*Parametre!F190</f>
        <v>0</v>
      </c>
      <c r="G33" s="241">
        <f>G26*Parametre!G190</f>
        <v>0</v>
      </c>
      <c r="H33" s="241">
        <f>H26*Parametre!H190</f>
        <v>0</v>
      </c>
      <c r="I33" s="241">
        <f>I26*Parametre!I190</f>
        <v>0</v>
      </c>
      <c r="J33" s="241">
        <f>J26*Parametre!J190</f>
        <v>0</v>
      </c>
      <c r="K33" s="241">
        <f>K26*Parametre!K190</f>
        <v>0</v>
      </c>
      <c r="L33" s="241">
        <f>L26*Parametre!L190</f>
        <v>0</v>
      </c>
      <c r="M33" s="241">
        <f>M26*Parametre!M190</f>
        <v>0</v>
      </c>
      <c r="N33" s="241">
        <f>N26*Parametre!N190</f>
        <v>0</v>
      </c>
      <c r="O33" s="241">
        <f>O26*Parametre!O190</f>
        <v>0</v>
      </c>
      <c r="P33" s="241">
        <f>P26*Parametre!P190</f>
        <v>0</v>
      </c>
      <c r="Q33" s="241">
        <f>Q26*Parametre!Q190</f>
        <v>0</v>
      </c>
      <c r="R33" s="241">
        <f>R26*Parametre!R190</f>
        <v>0</v>
      </c>
      <c r="S33" s="241">
        <f>S26*Parametre!S190</f>
        <v>0</v>
      </c>
      <c r="T33" s="241">
        <f>T26*Parametre!T190</f>
        <v>0</v>
      </c>
      <c r="U33" s="241">
        <f>U26*Parametre!U190</f>
        <v>0</v>
      </c>
      <c r="V33" s="241">
        <f>V26*Parametre!V190</f>
        <v>0</v>
      </c>
      <c r="W33" s="241">
        <f>W26*Parametre!W190</f>
        <v>0</v>
      </c>
      <c r="X33" s="241">
        <f>X26*Parametre!X190</f>
        <v>0</v>
      </c>
      <c r="Y33" s="241">
        <f>Y26*Parametre!Y190</f>
        <v>0</v>
      </c>
      <c r="Z33" s="241">
        <f>Z26*Parametre!Z190</f>
        <v>0</v>
      </c>
      <c r="AA33" s="241">
        <f>AA26*Parametre!AA190</f>
        <v>0</v>
      </c>
      <c r="AB33" s="241">
        <f>AB26*Parametre!AB190</f>
        <v>0</v>
      </c>
      <c r="AC33" s="241">
        <f>AC26*Parametre!AC190</f>
        <v>0</v>
      </c>
      <c r="AD33" s="241">
        <f>AD26*Parametre!AD190</f>
        <v>0</v>
      </c>
      <c r="AE33" s="241">
        <f>AE26*Parametre!AE190</f>
        <v>0</v>
      </c>
      <c r="AF33" s="241">
        <f>AF26*Parametre!AF190</f>
        <v>0</v>
      </c>
      <c r="AG33" s="241">
        <f>AG26*Parametre!AG190</f>
        <v>0</v>
      </c>
      <c r="AH33" s="241">
        <f>AH26*Parametre!AH190</f>
        <v>0</v>
      </c>
      <c r="AI33" s="241">
        <f>AI26*Parametre!AI190</f>
        <v>0</v>
      </c>
      <c r="AJ33" s="241">
        <f>AJ26*Parametre!AJ190</f>
        <v>0</v>
      </c>
      <c r="AK33" s="241">
        <f>AK26*Parametre!AK190</f>
        <v>0</v>
      </c>
      <c r="AL33" s="241">
        <f>AL26*Parametre!AL190</f>
        <v>0</v>
      </c>
      <c r="AM33" s="241">
        <f>AM26*Parametre!AM190</f>
        <v>0</v>
      </c>
      <c r="AN33" s="241">
        <f>AN26*Parametre!AN190</f>
        <v>0</v>
      </c>
      <c r="AO33" s="241">
        <f>AO26*Parametre!AO190</f>
        <v>0</v>
      </c>
      <c r="AP33" s="241">
        <f>AP26*Parametre!AP190</f>
        <v>0</v>
      </c>
      <c r="AQ33" s="241">
        <f>AQ26*Parametre!AQ190</f>
        <v>0</v>
      </c>
    </row>
    <row r="34" spans="2:43" x14ac:dyDescent="0.2">
      <c r="B34" s="256" t="s">
        <v>281</v>
      </c>
      <c r="C34" s="257">
        <f t="shared" si="26"/>
        <v>0</v>
      </c>
      <c r="D34" s="258">
        <f t="shared" ref="D34:AG34" si="27">SUM(D30:D33)</f>
        <v>0</v>
      </c>
      <c r="E34" s="257">
        <f t="shared" si="27"/>
        <v>0</v>
      </c>
      <c r="F34" s="257">
        <f t="shared" si="27"/>
        <v>0</v>
      </c>
      <c r="G34" s="257">
        <f t="shared" si="27"/>
        <v>0</v>
      </c>
      <c r="H34" s="257">
        <f t="shared" si="27"/>
        <v>0</v>
      </c>
      <c r="I34" s="257">
        <f t="shared" si="27"/>
        <v>0</v>
      </c>
      <c r="J34" s="257">
        <f t="shared" si="27"/>
        <v>0</v>
      </c>
      <c r="K34" s="257">
        <f t="shared" si="27"/>
        <v>0</v>
      </c>
      <c r="L34" s="257">
        <f t="shared" si="27"/>
        <v>0</v>
      </c>
      <c r="M34" s="257">
        <f t="shared" si="27"/>
        <v>0</v>
      </c>
      <c r="N34" s="257">
        <f t="shared" si="27"/>
        <v>0</v>
      </c>
      <c r="O34" s="257">
        <f t="shared" si="27"/>
        <v>0</v>
      </c>
      <c r="P34" s="257">
        <f t="shared" si="27"/>
        <v>0</v>
      </c>
      <c r="Q34" s="257">
        <f t="shared" si="27"/>
        <v>0</v>
      </c>
      <c r="R34" s="257">
        <f t="shared" si="27"/>
        <v>0</v>
      </c>
      <c r="S34" s="257">
        <f t="shared" si="27"/>
        <v>0</v>
      </c>
      <c r="T34" s="257">
        <f t="shared" si="27"/>
        <v>0</v>
      </c>
      <c r="U34" s="257">
        <f t="shared" si="27"/>
        <v>0</v>
      </c>
      <c r="V34" s="257">
        <f t="shared" si="27"/>
        <v>0</v>
      </c>
      <c r="W34" s="257">
        <f t="shared" si="27"/>
        <v>0</v>
      </c>
      <c r="X34" s="257">
        <f t="shared" si="27"/>
        <v>0</v>
      </c>
      <c r="Y34" s="257">
        <f t="shared" si="27"/>
        <v>0</v>
      </c>
      <c r="Z34" s="257">
        <f t="shared" si="27"/>
        <v>0</v>
      </c>
      <c r="AA34" s="257">
        <f t="shared" si="27"/>
        <v>0</v>
      </c>
      <c r="AB34" s="257">
        <f t="shared" si="27"/>
        <v>0</v>
      </c>
      <c r="AC34" s="257">
        <f t="shared" si="27"/>
        <v>0</v>
      </c>
      <c r="AD34" s="257">
        <f t="shared" si="27"/>
        <v>0</v>
      </c>
      <c r="AE34" s="257">
        <f t="shared" si="27"/>
        <v>0</v>
      </c>
      <c r="AF34" s="257">
        <f t="shared" si="27"/>
        <v>0</v>
      </c>
      <c r="AG34" s="257">
        <f t="shared" si="27"/>
        <v>0</v>
      </c>
      <c r="AH34" s="257">
        <f t="shared" ref="AH34:AQ34" si="28">SUM(AH30:AH33)</f>
        <v>0</v>
      </c>
      <c r="AI34" s="257">
        <f t="shared" si="28"/>
        <v>0</v>
      </c>
      <c r="AJ34" s="257">
        <f t="shared" si="28"/>
        <v>0</v>
      </c>
      <c r="AK34" s="257">
        <f t="shared" si="28"/>
        <v>0</v>
      </c>
      <c r="AL34" s="257">
        <f t="shared" si="28"/>
        <v>0</v>
      </c>
      <c r="AM34" s="257">
        <f t="shared" si="28"/>
        <v>0</v>
      </c>
      <c r="AN34" s="257">
        <f t="shared" si="28"/>
        <v>0</v>
      </c>
      <c r="AO34" s="257">
        <f t="shared" si="28"/>
        <v>0</v>
      </c>
      <c r="AP34" s="257">
        <f t="shared" si="28"/>
        <v>0</v>
      </c>
      <c r="AQ34" s="257">
        <f t="shared" si="28"/>
        <v>0</v>
      </c>
    </row>
    <row r="37" spans="2:43" x14ac:dyDescent="0.2">
      <c r="B37" s="236"/>
      <c r="C37" s="236"/>
      <c r="D37" s="236" t="s">
        <v>279</v>
      </c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2:43" x14ac:dyDescent="0.2">
      <c r="B38" s="238" t="s">
        <v>437</v>
      </c>
      <c r="C38" s="238"/>
      <c r="D38" s="243">
        <v>1</v>
      </c>
      <c r="E38" s="243">
        <v>2</v>
      </c>
      <c r="F38" s="243">
        <v>3</v>
      </c>
      <c r="G38" s="243">
        <v>4</v>
      </c>
      <c r="H38" s="243">
        <v>5</v>
      </c>
      <c r="I38" s="243">
        <v>6</v>
      </c>
      <c r="J38" s="243">
        <v>7</v>
      </c>
      <c r="K38" s="243">
        <v>8</v>
      </c>
      <c r="L38" s="243">
        <v>9</v>
      </c>
      <c r="M38" s="243">
        <v>10</v>
      </c>
      <c r="N38" s="243">
        <v>11</v>
      </c>
      <c r="O38" s="243">
        <v>12</v>
      </c>
      <c r="P38" s="243">
        <v>13</v>
      </c>
      <c r="Q38" s="243">
        <v>14</v>
      </c>
      <c r="R38" s="243">
        <v>15</v>
      </c>
      <c r="S38" s="243">
        <v>16</v>
      </c>
      <c r="T38" s="243">
        <v>17</v>
      </c>
      <c r="U38" s="243">
        <v>18</v>
      </c>
      <c r="V38" s="243">
        <v>19</v>
      </c>
      <c r="W38" s="243">
        <v>20</v>
      </c>
      <c r="X38" s="243">
        <v>21</v>
      </c>
      <c r="Y38" s="243">
        <v>22</v>
      </c>
      <c r="Z38" s="243">
        <v>23</v>
      </c>
      <c r="AA38" s="243">
        <v>24</v>
      </c>
      <c r="AB38" s="243">
        <v>25</v>
      </c>
      <c r="AC38" s="243">
        <v>26</v>
      </c>
      <c r="AD38" s="243">
        <v>27</v>
      </c>
      <c r="AE38" s="243">
        <v>28</v>
      </c>
      <c r="AF38" s="243">
        <v>29</v>
      </c>
      <c r="AG38" s="243">
        <v>30</v>
      </c>
      <c r="AH38" s="243">
        <v>31</v>
      </c>
      <c r="AI38" s="243">
        <v>32</v>
      </c>
      <c r="AJ38" s="243">
        <v>33</v>
      </c>
      <c r="AK38" s="243">
        <v>34</v>
      </c>
      <c r="AL38" s="243">
        <v>35</v>
      </c>
      <c r="AM38" s="243">
        <v>36</v>
      </c>
      <c r="AN38" s="243">
        <v>37</v>
      </c>
      <c r="AO38" s="243">
        <v>38</v>
      </c>
      <c r="AP38" s="243">
        <v>39</v>
      </c>
      <c r="AQ38" s="243">
        <v>40</v>
      </c>
    </row>
    <row r="39" spans="2:43" x14ac:dyDescent="0.2">
      <c r="B39" s="239" t="s">
        <v>336</v>
      </c>
      <c r="C39" s="240" t="s">
        <v>281</v>
      </c>
      <c r="D39" s="246">
        <f t="shared" ref="D39:AG39" si="29">D4</f>
        <v>2024</v>
      </c>
      <c r="E39" s="246">
        <f t="shared" si="29"/>
        <v>2025</v>
      </c>
      <c r="F39" s="246">
        <f t="shared" si="29"/>
        <v>2026</v>
      </c>
      <c r="G39" s="246">
        <f t="shared" si="29"/>
        <v>2027</v>
      </c>
      <c r="H39" s="246">
        <f t="shared" si="29"/>
        <v>2028</v>
      </c>
      <c r="I39" s="246">
        <f t="shared" si="29"/>
        <v>2029</v>
      </c>
      <c r="J39" s="246">
        <f t="shared" si="29"/>
        <v>2030</v>
      </c>
      <c r="K39" s="246">
        <f t="shared" si="29"/>
        <v>2031</v>
      </c>
      <c r="L39" s="246">
        <f t="shared" si="29"/>
        <v>2032</v>
      </c>
      <c r="M39" s="246">
        <f t="shared" si="29"/>
        <v>2033</v>
      </c>
      <c r="N39" s="246">
        <f t="shared" si="29"/>
        <v>2034</v>
      </c>
      <c r="O39" s="246">
        <f t="shared" si="29"/>
        <v>2035</v>
      </c>
      <c r="P39" s="246">
        <f t="shared" si="29"/>
        <v>2036</v>
      </c>
      <c r="Q39" s="246">
        <f t="shared" si="29"/>
        <v>2037</v>
      </c>
      <c r="R39" s="246">
        <f t="shared" si="29"/>
        <v>2038</v>
      </c>
      <c r="S39" s="246">
        <f t="shared" si="29"/>
        <v>2039</v>
      </c>
      <c r="T39" s="246">
        <f t="shared" si="29"/>
        <v>2040</v>
      </c>
      <c r="U39" s="246">
        <f t="shared" si="29"/>
        <v>2041</v>
      </c>
      <c r="V39" s="246">
        <f t="shared" si="29"/>
        <v>2042</v>
      </c>
      <c r="W39" s="246">
        <f t="shared" si="29"/>
        <v>2043</v>
      </c>
      <c r="X39" s="246">
        <f t="shared" si="29"/>
        <v>2044</v>
      </c>
      <c r="Y39" s="246">
        <f t="shared" si="29"/>
        <v>2045</v>
      </c>
      <c r="Z39" s="246">
        <f t="shared" si="29"/>
        <v>2046</v>
      </c>
      <c r="AA39" s="246">
        <f t="shared" si="29"/>
        <v>2047</v>
      </c>
      <c r="AB39" s="246">
        <f t="shared" si="29"/>
        <v>2048</v>
      </c>
      <c r="AC39" s="246">
        <f t="shared" si="29"/>
        <v>2049</v>
      </c>
      <c r="AD39" s="246">
        <f t="shared" si="29"/>
        <v>2050</v>
      </c>
      <c r="AE39" s="246">
        <f t="shared" si="29"/>
        <v>2051</v>
      </c>
      <c r="AF39" s="246">
        <f t="shared" si="29"/>
        <v>2052</v>
      </c>
      <c r="AG39" s="246">
        <f t="shared" si="29"/>
        <v>2053</v>
      </c>
      <c r="AH39" s="246">
        <f t="shared" ref="AH39:AQ39" si="30">AH4</f>
        <v>2054</v>
      </c>
      <c r="AI39" s="246">
        <f t="shared" si="30"/>
        <v>2055</v>
      </c>
      <c r="AJ39" s="246">
        <f t="shared" si="30"/>
        <v>2056</v>
      </c>
      <c r="AK39" s="246">
        <f t="shared" si="30"/>
        <v>2057</v>
      </c>
      <c r="AL39" s="246">
        <f t="shared" si="30"/>
        <v>2058</v>
      </c>
      <c r="AM39" s="246">
        <f t="shared" si="30"/>
        <v>2059</v>
      </c>
      <c r="AN39" s="246">
        <f t="shared" si="30"/>
        <v>2060</v>
      </c>
      <c r="AO39" s="246">
        <f t="shared" si="30"/>
        <v>2061</v>
      </c>
      <c r="AP39" s="246">
        <f t="shared" si="30"/>
        <v>2062</v>
      </c>
      <c r="AQ39" s="246">
        <f t="shared" si="30"/>
        <v>2063</v>
      </c>
    </row>
    <row r="40" spans="2:43" x14ac:dyDescent="0.2">
      <c r="B40" s="236" t="s">
        <v>417</v>
      </c>
      <c r="C40" s="241">
        <f t="shared" ref="C40:C43" si="31">SUM(D40:AQ40)</f>
        <v>241983886.0927152</v>
      </c>
      <c r="D40" s="242"/>
      <c r="E40" s="242">
        <v>0</v>
      </c>
      <c r="F40" s="242">
        <v>16602190.728476822</v>
      </c>
      <c r="G40" s="242">
        <v>32851932.715231787</v>
      </c>
      <c r="H40" s="242">
        <v>48749225.960264891</v>
      </c>
      <c r="I40" s="242">
        <v>64294070.463576168</v>
      </c>
      <c r="J40" s="242">
        <v>79486466.225165561</v>
      </c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</row>
    <row r="41" spans="2:43" x14ac:dyDescent="0.2">
      <c r="B41" s="236" t="s">
        <v>418</v>
      </c>
      <c r="C41" s="241">
        <f t="shared" si="31"/>
        <v>198014359.73509932</v>
      </c>
      <c r="D41" s="242"/>
      <c r="E41" s="242">
        <v>0</v>
      </c>
      <c r="F41" s="242">
        <v>13583498.17218543</v>
      </c>
      <c r="G41" s="242">
        <v>26880090.701986756</v>
      </c>
      <c r="H41" s="242">
        <v>39889777.589403965</v>
      </c>
      <c r="I41" s="242">
        <v>52612558.834437087</v>
      </c>
      <c r="J41" s="242">
        <v>65048434.43708609</v>
      </c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</row>
    <row r="42" spans="2:43" x14ac:dyDescent="0.2">
      <c r="B42" s="243" t="s">
        <v>419</v>
      </c>
      <c r="C42" s="244">
        <f t="shared" si="31"/>
        <v>23750098.543046359</v>
      </c>
      <c r="D42" s="245"/>
      <c r="E42" s="245">
        <v>0</v>
      </c>
      <c r="F42" s="245">
        <v>730867.39072847681</v>
      </c>
      <c r="G42" s="245">
        <v>2101089.1655629142</v>
      </c>
      <c r="H42" s="245">
        <v>4110665.3245033105</v>
      </c>
      <c r="I42" s="245">
        <v>6759595.867549669</v>
      </c>
      <c r="J42" s="245">
        <v>10047880.794701988</v>
      </c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</row>
    <row r="43" spans="2:43" x14ac:dyDescent="0.2">
      <c r="B43" s="236" t="s">
        <v>242</v>
      </c>
      <c r="C43" s="241">
        <f t="shared" si="31"/>
        <v>47745000</v>
      </c>
      <c r="D43" s="242"/>
      <c r="E43" s="242">
        <v>0</v>
      </c>
      <c r="F43" s="242">
        <v>3183000</v>
      </c>
      <c r="G43" s="242">
        <v>6366000</v>
      </c>
      <c r="H43" s="242">
        <v>9549000</v>
      </c>
      <c r="I43" s="242">
        <v>12732000</v>
      </c>
      <c r="J43" s="242">
        <v>15915000</v>
      </c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</row>
    <row r="46" spans="2:43" x14ac:dyDescent="0.2">
      <c r="B46" s="236"/>
      <c r="C46" s="236"/>
      <c r="D46" s="236" t="s">
        <v>279</v>
      </c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</row>
    <row r="47" spans="2:43" x14ac:dyDescent="0.2">
      <c r="B47" s="238" t="s">
        <v>438</v>
      </c>
      <c r="C47" s="238"/>
      <c r="D47" s="243">
        <v>1</v>
      </c>
      <c r="E47" s="243">
        <v>2</v>
      </c>
      <c r="F47" s="243">
        <v>3</v>
      </c>
      <c r="G47" s="243">
        <v>4</v>
      </c>
      <c r="H47" s="243">
        <v>5</v>
      </c>
      <c r="I47" s="243">
        <v>6</v>
      </c>
      <c r="J47" s="243">
        <v>7</v>
      </c>
      <c r="K47" s="243">
        <v>8</v>
      </c>
      <c r="L47" s="243">
        <v>9</v>
      </c>
      <c r="M47" s="243">
        <v>10</v>
      </c>
      <c r="N47" s="243">
        <v>11</v>
      </c>
      <c r="O47" s="243">
        <v>12</v>
      </c>
      <c r="P47" s="243">
        <v>13</v>
      </c>
      <c r="Q47" s="243">
        <v>14</v>
      </c>
      <c r="R47" s="243">
        <v>15</v>
      </c>
      <c r="S47" s="243">
        <v>16</v>
      </c>
      <c r="T47" s="243">
        <v>17</v>
      </c>
      <c r="U47" s="243">
        <v>18</v>
      </c>
      <c r="V47" s="243">
        <v>19</v>
      </c>
      <c r="W47" s="243">
        <v>20</v>
      </c>
      <c r="X47" s="243">
        <v>21</v>
      </c>
      <c r="Y47" s="243">
        <v>22</v>
      </c>
      <c r="Z47" s="243">
        <v>23</v>
      </c>
      <c r="AA47" s="243">
        <v>24</v>
      </c>
      <c r="AB47" s="243">
        <v>25</v>
      </c>
      <c r="AC47" s="243">
        <v>26</v>
      </c>
      <c r="AD47" s="243">
        <v>27</v>
      </c>
      <c r="AE47" s="243">
        <v>28</v>
      </c>
      <c r="AF47" s="243">
        <v>29</v>
      </c>
      <c r="AG47" s="243">
        <v>30</v>
      </c>
      <c r="AH47" s="243">
        <v>31</v>
      </c>
      <c r="AI47" s="243">
        <v>32</v>
      </c>
      <c r="AJ47" s="243">
        <v>33</v>
      </c>
      <c r="AK47" s="243">
        <v>34</v>
      </c>
      <c r="AL47" s="243">
        <v>35</v>
      </c>
      <c r="AM47" s="243">
        <v>36</v>
      </c>
      <c r="AN47" s="243">
        <v>37</v>
      </c>
      <c r="AO47" s="243">
        <v>38</v>
      </c>
      <c r="AP47" s="243">
        <v>39</v>
      </c>
      <c r="AQ47" s="243">
        <v>40</v>
      </c>
    </row>
    <row r="48" spans="2:43" x14ac:dyDescent="0.2">
      <c r="B48" s="239" t="s">
        <v>344</v>
      </c>
      <c r="C48" s="240" t="s">
        <v>281</v>
      </c>
      <c r="D48" s="246">
        <f t="shared" ref="D48:AG48" si="32">D4</f>
        <v>2024</v>
      </c>
      <c r="E48" s="246">
        <f t="shared" si="32"/>
        <v>2025</v>
      </c>
      <c r="F48" s="246">
        <f t="shared" si="32"/>
        <v>2026</v>
      </c>
      <c r="G48" s="246">
        <f t="shared" si="32"/>
        <v>2027</v>
      </c>
      <c r="H48" s="246">
        <f t="shared" si="32"/>
        <v>2028</v>
      </c>
      <c r="I48" s="246">
        <f t="shared" si="32"/>
        <v>2029</v>
      </c>
      <c r="J48" s="246">
        <f t="shared" si="32"/>
        <v>2030</v>
      </c>
      <c r="K48" s="246">
        <f t="shared" si="32"/>
        <v>2031</v>
      </c>
      <c r="L48" s="246">
        <f t="shared" si="32"/>
        <v>2032</v>
      </c>
      <c r="M48" s="246">
        <f t="shared" si="32"/>
        <v>2033</v>
      </c>
      <c r="N48" s="246">
        <f t="shared" si="32"/>
        <v>2034</v>
      </c>
      <c r="O48" s="246">
        <f t="shared" si="32"/>
        <v>2035</v>
      </c>
      <c r="P48" s="246">
        <f t="shared" si="32"/>
        <v>2036</v>
      </c>
      <c r="Q48" s="246">
        <f t="shared" si="32"/>
        <v>2037</v>
      </c>
      <c r="R48" s="246">
        <f t="shared" si="32"/>
        <v>2038</v>
      </c>
      <c r="S48" s="246">
        <f t="shared" si="32"/>
        <v>2039</v>
      </c>
      <c r="T48" s="246">
        <f t="shared" si="32"/>
        <v>2040</v>
      </c>
      <c r="U48" s="246">
        <f t="shared" si="32"/>
        <v>2041</v>
      </c>
      <c r="V48" s="246">
        <f t="shared" si="32"/>
        <v>2042</v>
      </c>
      <c r="W48" s="246">
        <f t="shared" si="32"/>
        <v>2043</v>
      </c>
      <c r="X48" s="246">
        <f t="shared" si="32"/>
        <v>2044</v>
      </c>
      <c r="Y48" s="246">
        <f t="shared" si="32"/>
        <v>2045</v>
      </c>
      <c r="Z48" s="246">
        <f t="shared" si="32"/>
        <v>2046</v>
      </c>
      <c r="AA48" s="246">
        <f t="shared" si="32"/>
        <v>2047</v>
      </c>
      <c r="AB48" s="246">
        <f t="shared" si="32"/>
        <v>2048</v>
      </c>
      <c r="AC48" s="246">
        <f t="shared" si="32"/>
        <v>2049</v>
      </c>
      <c r="AD48" s="246">
        <f t="shared" si="32"/>
        <v>2050</v>
      </c>
      <c r="AE48" s="246">
        <f t="shared" si="32"/>
        <v>2051</v>
      </c>
      <c r="AF48" s="246">
        <f t="shared" si="32"/>
        <v>2052</v>
      </c>
      <c r="AG48" s="246">
        <f t="shared" si="32"/>
        <v>2053</v>
      </c>
      <c r="AH48" s="246">
        <f t="shared" ref="AH48:AQ48" si="33">AH4</f>
        <v>2054</v>
      </c>
      <c r="AI48" s="246">
        <f t="shared" si="33"/>
        <v>2055</v>
      </c>
      <c r="AJ48" s="246">
        <f t="shared" si="33"/>
        <v>2056</v>
      </c>
      <c r="AK48" s="246">
        <f t="shared" si="33"/>
        <v>2057</v>
      </c>
      <c r="AL48" s="246">
        <f t="shared" si="33"/>
        <v>2058</v>
      </c>
      <c r="AM48" s="246">
        <f t="shared" si="33"/>
        <v>2059</v>
      </c>
      <c r="AN48" s="246">
        <f t="shared" si="33"/>
        <v>2060</v>
      </c>
      <c r="AO48" s="246">
        <f t="shared" si="33"/>
        <v>2061</v>
      </c>
      <c r="AP48" s="246">
        <f t="shared" si="33"/>
        <v>2062</v>
      </c>
      <c r="AQ48" s="246">
        <f t="shared" si="33"/>
        <v>2063</v>
      </c>
    </row>
    <row r="49" spans="2:43" x14ac:dyDescent="0.2">
      <c r="B49" s="236" t="s">
        <v>417</v>
      </c>
      <c r="C49" s="241">
        <f t="shared" ref="C49:C52" si="34">SUM(D49:AQ49)</f>
        <v>229884691.78807944</v>
      </c>
      <c r="D49" s="242"/>
      <c r="E49" s="242">
        <v>0</v>
      </c>
      <c r="F49" s="242">
        <v>15772081.192052981</v>
      </c>
      <c r="G49" s="242">
        <v>31209336.079470195</v>
      </c>
      <c r="H49" s="242">
        <v>46311764.662251644</v>
      </c>
      <c r="I49" s="242">
        <v>61079366.940397359</v>
      </c>
      <c r="J49" s="242">
        <v>75512142.913907275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</row>
    <row r="50" spans="2:43" x14ac:dyDescent="0.2">
      <c r="B50" s="236" t="s">
        <v>418</v>
      </c>
      <c r="C50" s="241">
        <f t="shared" si="34"/>
        <v>188113641.74834436</v>
      </c>
      <c r="D50" s="242"/>
      <c r="E50" s="242">
        <v>0</v>
      </c>
      <c r="F50" s="242">
        <v>12904323.263576157</v>
      </c>
      <c r="G50" s="242">
        <v>25536086.166887417</v>
      </c>
      <c r="H50" s="242">
        <v>37895288.709933765</v>
      </c>
      <c r="I50" s="242">
        <v>49981930.892715231</v>
      </c>
      <c r="J50" s="242">
        <v>61796012.715231784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</row>
    <row r="51" spans="2:43" x14ac:dyDescent="0.2">
      <c r="B51" s="243" t="s">
        <v>419</v>
      </c>
      <c r="C51" s="244">
        <f t="shared" si="34"/>
        <v>22562593.615894038</v>
      </c>
      <c r="D51" s="245"/>
      <c r="E51" s="245">
        <v>0</v>
      </c>
      <c r="F51" s="245">
        <v>694324.02119205298</v>
      </c>
      <c r="G51" s="245">
        <v>1996034.7072847683</v>
      </c>
      <c r="H51" s="245">
        <v>3905132.0582781448</v>
      </c>
      <c r="I51" s="245">
        <v>6421616.0741721848</v>
      </c>
      <c r="J51" s="245">
        <v>9545486.7549668886</v>
      </c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</row>
    <row r="52" spans="2:43" x14ac:dyDescent="0.2">
      <c r="B52" s="236" t="s">
        <v>242</v>
      </c>
      <c r="C52" s="241">
        <f t="shared" si="34"/>
        <v>45357750</v>
      </c>
      <c r="D52" s="242"/>
      <c r="E52" s="242">
        <v>0</v>
      </c>
      <c r="F52" s="242">
        <v>3023850</v>
      </c>
      <c r="G52" s="242">
        <v>6047700</v>
      </c>
      <c r="H52" s="242">
        <v>9071550</v>
      </c>
      <c r="I52" s="242">
        <v>12095400</v>
      </c>
      <c r="J52" s="242">
        <v>15119250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</row>
    <row r="55" spans="2:43" x14ac:dyDescent="0.2">
      <c r="B55" s="236"/>
      <c r="C55" s="236"/>
      <c r="D55" s="236" t="s">
        <v>279</v>
      </c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</row>
    <row r="56" spans="2:43" x14ac:dyDescent="0.2">
      <c r="B56" s="238" t="s">
        <v>439</v>
      </c>
      <c r="C56" s="238"/>
      <c r="D56" s="243">
        <v>1</v>
      </c>
      <c r="E56" s="243">
        <v>2</v>
      </c>
      <c r="F56" s="243">
        <v>3</v>
      </c>
      <c r="G56" s="243">
        <v>4</v>
      </c>
      <c r="H56" s="243">
        <v>5</v>
      </c>
      <c r="I56" s="243">
        <v>6</v>
      </c>
      <c r="J56" s="243">
        <v>7</v>
      </c>
      <c r="K56" s="243">
        <v>8</v>
      </c>
      <c r="L56" s="243">
        <v>9</v>
      </c>
      <c r="M56" s="243">
        <v>10</v>
      </c>
      <c r="N56" s="243">
        <v>11</v>
      </c>
      <c r="O56" s="243">
        <v>12</v>
      </c>
      <c r="P56" s="243">
        <v>13</v>
      </c>
      <c r="Q56" s="243">
        <v>14</v>
      </c>
      <c r="R56" s="243">
        <v>15</v>
      </c>
      <c r="S56" s="243">
        <v>16</v>
      </c>
      <c r="T56" s="243">
        <v>17</v>
      </c>
      <c r="U56" s="243">
        <v>18</v>
      </c>
      <c r="V56" s="243">
        <v>19</v>
      </c>
      <c r="W56" s="243">
        <v>20</v>
      </c>
      <c r="X56" s="243">
        <v>21</v>
      </c>
      <c r="Y56" s="243">
        <v>22</v>
      </c>
      <c r="Z56" s="243">
        <v>23</v>
      </c>
      <c r="AA56" s="243">
        <v>24</v>
      </c>
      <c r="AB56" s="243">
        <v>25</v>
      </c>
      <c r="AC56" s="243">
        <v>26</v>
      </c>
      <c r="AD56" s="243">
        <v>27</v>
      </c>
      <c r="AE56" s="243">
        <v>28</v>
      </c>
      <c r="AF56" s="243">
        <v>29</v>
      </c>
      <c r="AG56" s="243">
        <v>30</v>
      </c>
      <c r="AH56" s="243">
        <v>31</v>
      </c>
      <c r="AI56" s="243">
        <v>32</v>
      </c>
      <c r="AJ56" s="243">
        <v>33</v>
      </c>
      <c r="AK56" s="243">
        <v>34</v>
      </c>
      <c r="AL56" s="243">
        <v>35</v>
      </c>
      <c r="AM56" s="243">
        <v>36</v>
      </c>
      <c r="AN56" s="243">
        <v>37</v>
      </c>
      <c r="AO56" s="243">
        <v>38</v>
      </c>
      <c r="AP56" s="243">
        <v>39</v>
      </c>
      <c r="AQ56" s="243">
        <v>40</v>
      </c>
    </row>
    <row r="57" spans="2:43" x14ac:dyDescent="0.2">
      <c r="B57" s="239" t="s">
        <v>422</v>
      </c>
      <c r="C57" s="240" t="s">
        <v>281</v>
      </c>
      <c r="D57" s="246">
        <f t="shared" ref="D57:AG57" si="35">D4</f>
        <v>2024</v>
      </c>
      <c r="E57" s="246">
        <f t="shared" si="35"/>
        <v>2025</v>
      </c>
      <c r="F57" s="246">
        <f t="shared" si="35"/>
        <v>2026</v>
      </c>
      <c r="G57" s="246">
        <f t="shared" si="35"/>
        <v>2027</v>
      </c>
      <c r="H57" s="246">
        <f t="shared" si="35"/>
        <v>2028</v>
      </c>
      <c r="I57" s="246">
        <f t="shared" si="35"/>
        <v>2029</v>
      </c>
      <c r="J57" s="246">
        <f t="shared" si="35"/>
        <v>2030</v>
      </c>
      <c r="K57" s="246">
        <f t="shared" si="35"/>
        <v>2031</v>
      </c>
      <c r="L57" s="246">
        <f t="shared" si="35"/>
        <v>2032</v>
      </c>
      <c r="M57" s="246">
        <f t="shared" si="35"/>
        <v>2033</v>
      </c>
      <c r="N57" s="246">
        <f t="shared" si="35"/>
        <v>2034</v>
      </c>
      <c r="O57" s="246">
        <f t="shared" si="35"/>
        <v>2035</v>
      </c>
      <c r="P57" s="246">
        <f t="shared" si="35"/>
        <v>2036</v>
      </c>
      <c r="Q57" s="246">
        <f t="shared" si="35"/>
        <v>2037</v>
      </c>
      <c r="R57" s="246">
        <f t="shared" si="35"/>
        <v>2038</v>
      </c>
      <c r="S57" s="246">
        <f t="shared" si="35"/>
        <v>2039</v>
      </c>
      <c r="T57" s="246">
        <f t="shared" si="35"/>
        <v>2040</v>
      </c>
      <c r="U57" s="246">
        <f t="shared" si="35"/>
        <v>2041</v>
      </c>
      <c r="V57" s="246">
        <f t="shared" si="35"/>
        <v>2042</v>
      </c>
      <c r="W57" s="246">
        <f t="shared" si="35"/>
        <v>2043</v>
      </c>
      <c r="X57" s="246">
        <f t="shared" si="35"/>
        <v>2044</v>
      </c>
      <c r="Y57" s="246">
        <f t="shared" si="35"/>
        <v>2045</v>
      </c>
      <c r="Z57" s="246">
        <f t="shared" si="35"/>
        <v>2046</v>
      </c>
      <c r="AA57" s="246">
        <f t="shared" si="35"/>
        <v>2047</v>
      </c>
      <c r="AB57" s="246">
        <f t="shared" si="35"/>
        <v>2048</v>
      </c>
      <c r="AC57" s="246">
        <f t="shared" si="35"/>
        <v>2049</v>
      </c>
      <c r="AD57" s="246">
        <f t="shared" si="35"/>
        <v>2050</v>
      </c>
      <c r="AE57" s="246">
        <f t="shared" si="35"/>
        <v>2051</v>
      </c>
      <c r="AF57" s="246">
        <f t="shared" si="35"/>
        <v>2052</v>
      </c>
      <c r="AG57" s="246">
        <f t="shared" si="35"/>
        <v>2053</v>
      </c>
      <c r="AH57" s="246">
        <f t="shared" ref="AH57:AQ57" si="36">AH4</f>
        <v>2054</v>
      </c>
      <c r="AI57" s="246">
        <f t="shared" si="36"/>
        <v>2055</v>
      </c>
      <c r="AJ57" s="246">
        <f t="shared" si="36"/>
        <v>2056</v>
      </c>
      <c r="AK57" s="246">
        <f t="shared" si="36"/>
        <v>2057</v>
      </c>
      <c r="AL57" s="246">
        <f t="shared" si="36"/>
        <v>2058</v>
      </c>
      <c r="AM57" s="246">
        <f t="shared" si="36"/>
        <v>2059</v>
      </c>
      <c r="AN57" s="246">
        <f t="shared" si="36"/>
        <v>2060</v>
      </c>
      <c r="AO57" s="246">
        <f t="shared" si="36"/>
        <v>2061</v>
      </c>
      <c r="AP57" s="246">
        <f t="shared" si="36"/>
        <v>2062</v>
      </c>
      <c r="AQ57" s="246">
        <f t="shared" si="36"/>
        <v>2063</v>
      </c>
    </row>
    <row r="58" spans="2:43" x14ac:dyDescent="0.2">
      <c r="B58" s="236" t="s">
        <v>417</v>
      </c>
      <c r="C58" s="241">
        <f t="shared" ref="C58:C61" si="37">SUM(D58:AQ58)</f>
        <v>12099194.304635776</v>
      </c>
      <c r="D58" s="241">
        <f t="shared" ref="D58:AG58" si="38">D40-D49</f>
        <v>0</v>
      </c>
      <c r="E58" s="241">
        <f t="shared" si="38"/>
        <v>0</v>
      </c>
      <c r="F58" s="241">
        <f>F40-F49</f>
        <v>830109.53642384149</v>
      </c>
      <c r="G58" s="241">
        <f t="shared" si="38"/>
        <v>1642596.6357615925</v>
      </c>
      <c r="H58" s="241">
        <f t="shared" si="38"/>
        <v>2437461.2980132475</v>
      </c>
      <c r="I58" s="241">
        <f t="shared" si="38"/>
        <v>3214703.5231788084</v>
      </c>
      <c r="J58" s="241">
        <f t="shared" si="38"/>
        <v>3974323.3112582862</v>
      </c>
      <c r="K58" s="241">
        <f t="shared" si="38"/>
        <v>0</v>
      </c>
      <c r="L58" s="241">
        <f t="shared" si="38"/>
        <v>0</v>
      </c>
      <c r="M58" s="241">
        <f t="shared" si="38"/>
        <v>0</v>
      </c>
      <c r="N58" s="241">
        <f t="shared" si="38"/>
        <v>0</v>
      </c>
      <c r="O58" s="241">
        <f t="shared" si="38"/>
        <v>0</v>
      </c>
      <c r="P58" s="241">
        <f t="shared" si="38"/>
        <v>0</v>
      </c>
      <c r="Q58" s="241">
        <f t="shared" si="38"/>
        <v>0</v>
      </c>
      <c r="R58" s="241">
        <f t="shared" si="38"/>
        <v>0</v>
      </c>
      <c r="S58" s="241">
        <f t="shared" si="38"/>
        <v>0</v>
      </c>
      <c r="T58" s="241">
        <f t="shared" si="38"/>
        <v>0</v>
      </c>
      <c r="U58" s="241">
        <f t="shared" si="38"/>
        <v>0</v>
      </c>
      <c r="V58" s="241">
        <f t="shared" si="38"/>
        <v>0</v>
      </c>
      <c r="W58" s="241">
        <f t="shared" si="38"/>
        <v>0</v>
      </c>
      <c r="X58" s="241">
        <f t="shared" si="38"/>
        <v>0</v>
      </c>
      <c r="Y58" s="241">
        <f t="shared" si="38"/>
        <v>0</v>
      </c>
      <c r="Z58" s="241">
        <f t="shared" si="38"/>
        <v>0</v>
      </c>
      <c r="AA58" s="241">
        <f t="shared" si="38"/>
        <v>0</v>
      </c>
      <c r="AB58" s="241">
        <f t="shared" si="38"/>
        <v>0</v>
      </c>
      <c r="AC58" s="241">
        <f t="shared" si="38"/>
        <v>0</v>
      </c>
      <c r="AD58" s="241">
        <f t="shared" si="38"/>
        <v>0</v>
      </c>
      <c r="AE58" s="241">
        <f t="shared" si="38"/>
        <v>0</v>
      </c>
      <c r="AF58" s="241">
        <f t="shared" si="38"/>
        <v>0</v>
      </c>
      <c r="AG58" s="241">
        <f t="shared" si="38"/>
        <v>0</v>
      </c>
      <c r="AH58" s="241">
        <f t="shared" ref="AH58:AQ58" si="39">AH40-AH49</f>
        <v>0</v>
      </c>
      <c r="AI58" s="241">
        <f t="shared" si="39"/>
        <v>0</v>
      </c>
      <c r="AJ58" s="241">
        <f t="shared" si="39"/>
        <v>0</v>
      </c>
      <c r="AK58" s="241">
        <f t="shared" si="39"/>
        <v>0</v>
      </c>
      <c r="AL58" s="241">
        <f t="shared" si="39"/>
        <v>0</v>
      </c>
      <c r="AM58" s="241">
        <f t="shared" si="39"/>
        <v>0</v>
      </c>
      <c r="AN58" s="241">
        <f t="shared" si="39"/>
        <v>0</v>
      </c>
      <c r="AO58" s="241">
        <f t="shared" si="39"/>
        <v>0</v>
      </c>
      <c r="AP58" s="241">
        <f t="shared" si="39"/>
        <v>0</v>
      </c>
      <c r="AQ58" s="241">
        <f t="shared" si="39"/>
        <v>0</v>
      </c>
    </row>
    <row r="59" spans="2:43" x14ac:dyDescent="0.2">
      <c r="B59" s="236" t="s">
        <v>418</v>
      </c>
      <c r="C59" s="241">
        <f t="shared" si="37"/>
        <v>9900717.9867549744</v>
      </c>
      <c r="D59" s="241">
        <f t="shared" ref="D59:AG59" si="40">D41-D50</f>
        <v>0</v>
      </c>
      <c r="E59" s="241">
        <f t="shared" si="40"/>
        <v>0</v>
      </c>
      <c r="F59" s="241">
        <f t="shared" si="40"/>
        <v>679174.90860927291</v>
      </c>
      <c r="G59" s="241">
        <f t="shared" si="40"/>
        <v>1344004.5350993387</v>
      </c>
      <c r="H59" s="241">
        <f t="shared" si="40"/>
        <v>1994488.8794701993</v>
      </c>
      <c r="I59" s="241">
        <f t="shared" si="40"/>
        <v>2630627.9417218566</v>
      </c>
      <c r="J59" s="241">
        <f t="shared" si="40"/>
        <v>3252421.7218543068</v>
      </c>
      <c r="K59" s="241">
        <f t="shared" si="40"/>
        <v>0</v>
      </c>
      <c r="L59" s="241">
        <f t="shared" si="40"/>
        <v>0</v>
      </c>
      <c r="M59" s="241">
        <f t="shared" si="40"/>
        <v>0</v>
      </c>
      <c r="N59" s="241">
        <f t="shared" si="40"/>
        <v>0</v>
      </c>
      <c r="O59" s="241">
        <f t="shared" si="40"/>
        <v>0</v>
      </c>
      <c r="P59" s="241">
        <f t="shared" si="40"/>
        <v>0</v>
      </c>
      <c r="Q59" s="241">
        <f t="shared" si="40"/>
        <v>0</v>
      </c>
      <c r="R59" s="241">
        <f t="shared" si="40"/>
        <v>0</v>
      </c>
      <c r="S59" s="241">
        <f t="shared" si="40"/>
        <v>0</v>
      </c>
      <c r="T59" s="241">
        <f t="shared" si="40"/>
        <v>0</v>
      </c>
      <c r="U59" s="241">
        <f t="shared" si="40"/>
        <v>0</v>
      </c>
      <c r="V59" s="241">
        <f t="shared" si="40"/>
        <v>0</v>
      </c>
      <c r="W59" s="241">
        <f t="shared" si="40"/>
        <v>0</v>
      </c>
      <c r="X59" s="241">
        <f t="shared" si="40"/>
        <v>0</v>
      </c>
      <c r="Y59" s="241">
        <f t="shared" si="40"/>
        <v>0</v>
      </c>
      <c r="Z59" s="241">
        <f t="shared" si="40"/>
        <v>0</v>
      </c>
      <c r="AA59" s="241">
        <f t="shared" si="40"/>
        <v>0</v>
      </c>
      <c r="AB59" s="241">
        <f t="shared" si="40"/>
        <v>0</v>
      </c>
      <c r="AC59" s="241">
        <f t="shared" si="40"/>
        <v>0</v>
      </c>
      <c r="AD59" s="241">
        <f t="shared" si="40"/>
        <v>0</v>
      </c>
      <c r="AE59" s="241">
        <f t="shared" si="40"/>
        <v>0</v>
      </c>
      <c r="AF59" s="241">
        <f t="shared" si="40"/>
        <v>0</v>
      </c>
      <c r="AG59" s="241">
        <f t="shared" si="40"/>
        <v>0</v>
      </c>
      <c r="AH59" s="241">
        <f t="shared" ref="AH59:AQ59" si="41">AH41-AH50</f>
        <v>0</v>
      </c>
      <c r="AI59" s="241">
        <f t="shared" si="41"/>
        <v>0</v>
      </c>
      <c r="AJ59" s="241">
        <f t="shared" si="41"/>
        <v>0</v>
      </c>
      <c r="AK59" s="241">
        <f t="shared" si="41"/>
        <v>0</v>
      </c>
      <c r="AL59" s="241">
        <f t="shared" si="41"/>
        <v>0</v>
      </c>
      <c r="AM59" s="241">
        <f t="shared" si="41"/>
        <v>0</v>
      </c>
      <c r="AN59" s="241">
        <f t="shared" si="41"/>
        <v>0</v>
      </c>
      <c r="AO59" s="241">
        <f t="shared" si="41"/>
        <v>0</v>
      </c>
      <c r="AP59" s="241">
        <f t="shared" si="41"/>
        <v>0</v>
      </c>
      <c r="AQ59" s="241">
        <f t="shared" si="41"/>
        <v>0</v>
      </c>
    </row>
    <row r="60" spans="2:43" x14ac:dyDescent="0.2">
      <c r="B60" s="243" t="s">
        <v>419</v>
      </c>
      <c r="C60" s="244">
        <f t="shared" si="37"/>
        <v>1187504.9271523189</v>
      </c>
      <c r="D60" s="244">
        <f t="shared" ref="D60:AG60" si="42">D42-D51</f>
        <v>0</v>
      </c>
      <c r="E60" s="244">
        <f t="shared" si="42"/>
        <v>0</v>
      </c>
      <c r="F60" s="244">
        <f t="shared" si="42"/>
        <v>36543.369536423823</v>
      </c>
      <c r="G60" s="244">
        <f t="shared" si="42"/>
        <v>105054.45827814587</v>
      </c>
      <c r="H60" s="244">
        <f t="shared" si="42"/>
        <v>205533.26622516569</v>
      </c>
      <c r="I60" s="244">
        <f t="shared" si="42"/>
        <v>337979.79337748419</v>
      </c>
      <c r="J60" s="244">
        <f t="shared" si="42"/>
        <v>502394.0397350993</v>
      </c>
      <c r="K60" s="244">
        <f t="shared" si="42"/>
        <v>0</v>
      </c>
      <c r="L60" s="244">
        <f t="shared" si="42"/>
        <v>0</v>
      </c>
      <c r="M60" s="244">
        <f t="shared" si="42"/>
        <v>0</v>
      </c>
      <c r="N60" s="244">
        <f t="shared" si="42"/>
        <v>0</v>
      </c>
      <c r="O60" s="244">
        <f t="shared" si="42"/>
        <v>0</v>
      </c>
      <c r="P60" s="244">
        <f t="shared" si="42"/>
        <v>0</v>
      </c>
      <c r="Q60" s="244">
        <f t="shared" si="42"/>
        <v>0</v>
      </c>
      <c r="R60" s="244">
        <f t="shared" si="42"/>
        <v>0</v>
      </c>
      <c r="S60" s="244">
        <f t="shared" si="42"/>
        <v>0</v>
      </c>
      <c r="T60" s="244">
        <f t="shared" si="42"/>
        <v>0</v>
      </c>
      <c r="U60" s="244">
        <f t="shared" si="42"/>
        <v>0</v>
      </c>
      <c r="V60" s="244">
        <f t="shared" si="42"/>
        <v>0</v>
      </c>
      <c r="W60" s="244">
        <f t="shared" si="42"/>
        <v>0</v>
      </c>
      <c r="X60" s="244">
        <f t="shared" si="42"/>
        <v>0</v>
      </c>
      <c r="Y60" s="244">
        <f t="shared" si="42"/>
        <v>0</v>
      </c>
      <c r="Z60" s="244">
        <f t="shared" si="42"/>
        <v>0</v>
      </c>
      <c r="AA60" s="244">
        <f t="shared" si="42"/>
        <v>0</v>
      </c>
      <c r="AB60" s="244">
        <f t="shared" si="42"/>
        <v>0</v>
      </c>
      <c r="AC60" s="244">
        <f t="shared" si="42"/>
        <v>0</v>
      </c>
      <c r="AD60" s="244">
        <f t="shared" si="42"/>
        <v>0</v>
      </c>
      <c r="AE60" s="244">
        <f t="shared" si="42"/>
        <v>0</v>
      </c>
      <c r="AF60" s="244">
        <f t="shared" si="42"/>
        <v>0</v>
      </c>
      <c r="AG60" s="244">
        <f t="shared" si="42"/>
        <v>0</v>
      </c>
      <c r="AH60" s="244">
        <f t="shared" ref="AH60:AQ60" si="43">AH42-AH51</f>
        <v>0</v>
      </c>
      <c r="AI60" s="244">
        <f t="shared" si="43"/>
        <v>0</v>
      </c>
      <c r="AJ60" s="244">
        <f t="shared" si="43"/>
        <v>0</v>
      </c>
      <c r="AK60" s="244">
        <f t="shared" si="43"/>
        <v>0</v>
      </c>
      <c r="AL60" s="244">
        <f t="shared" si="43"/>
        <v>0</v>
      </c>
      <c r="AM60" s="244">
        <f t="shared" si="43"/>
        <v>0</v>
      </c>
      <c r="AN60" s="244">
        <f t="shared" si="43"/>
        <v>0</v>
      </c>
      <c r="AO60" s="244">
        <f t="shared" si="43"/>
        <v>0</v>
      </c>
      <c r="AP60" s="244">
        <f t="shared" si="43"/>
        <v>0</v>
      </c>
      <c r="AQ60" s="244">
        <f t="shared" si="43"/>
        <v>0</v>
      </c>
    </row>
    <row r="61" spans="2:43" x14ac:dyDescent="0.2">
      <c r="B61" s="236" t="s">
        <v>242</v>
      </c>
      <c r="C61" s="241">
        <f t="shared" si="37"/>
        <v>2387250</v>
      </c>
      <c r="D61" s="241">
        <f t="shared" ref="D61:AG61" si="44">D43-D52</f>
        <v>0</v>
      </c>
      <c r="E61" s="241">
        <f t="shared" si="44"/>
        <v>0</v>
      </c>
      <c r="F61" s="241">
        <f t="shared" si="44"/>
        <v>159150</v>
      </c>
      <c r="G61" s="241">
        <f t="shared" si="44"/>
        <v>318300</v>
      </c>
      <c r="H61" s="241">
        <f t="shared" si="44"/>
        <v>477450</v>
      </c>
      <c r="I61" s="241">
        <f t="shared" si="44"/>
        <v>636600</v>
      </c>
      <c r="J61" s="241">
        <f t="shared" si="44"/>
        <v>795750</v>
      </c>
      <c r="K61" s="241">
        <f t="shared" si="44"/>
        <v>0</v>
      </c>
      <c r="L61" s="241">
        <f t="shared" si="44"/>
        <v>0</v>
      </c>
      <c r="M61" s="241">
        <f t="shared" si="44"/>
        <v>0</v>
      </c>
      <c r="N61" s="241">
        <f t="shared" si="44"/>
        <v>0</v>
      </c>
      <c r="O61" s="241">
        <f t="shared" si="44"/>
        <v>0</v>
      </c>
      <c r="P61" s="241">
        <f t="shared" si="44"/>
        <v>0</v>
      </c>
      <c r="Q61" s="241">
        <f t="shared" si="44"/>
        <v>0</v>
      </c>
      <c r="R61" s="241">
        <f t="shared" si="44"/>
        <v>0</v>
      </c>
      <c r="S61" s="241">
        <f t="shared" si="44"/>
        <v>0</v>
      </c>
      <c r="T61" s="241">
        <f t="shared" si="44"/>
        <v>0</v>
      </c>
      <c r="U61" s="241">
        <f t="shared" si="44"/>
        <v>0</v>
      </c>
      <c r="V61" s="241">
        <f t="shared" si="44"/>
        <v>0</v>
      </c>
      <c r="W61" s="241">
        <f t="shared" si="44"/>
        <v>0</v>
      </c>
      <c r="X61" s="241">
        <f t="shared" si="44"/>
        <v>0</v>
      </c>
      <c r="Y61" s="241">
        <f t="shared" si="44"/>
        <v>0</v>
      </c>
      <c r="Z61" s="241">
        <f t="shared" si="44"/>
        <v>0</v>
      </c>
      <c r="AA61" s="241">
        <f t="shared" si="44"/>
        <v>0</v>
      </c>
      <c r="AB61" s="241">
        <f t="shared" si="44"/>
        <v>0</v>
      </c>
      <c r="AC61" s="241">
        <f t="shared" si="44"/>
        <v>0</v>
      </c>
      <c r="AD61" s="241">
        <f t="shared" si="44"/>
        <v>0</v>
      </c>
      <c r="AE61" s="241">
        <f t="shared" si="44"/>
        <v>0</v>
      </c>
      <c r="AF61" s="241">
        <f t="shared" si="44"/>
        <v>0</v>
      </c>
      <c r="AG61" s="241">
        <f t="shared" si="44"/>
        <v>0</v>
      </c>
      <c r="AH61" s="241">
        <f t="shared" ref="AH61:AQ61" si="45">AH43-AH52</f>
        <v>0</v>
      </c>
      <c r="AI61" s="241">
        <f t="shared" si="45"/>
        <v>0</v>
      </c>
      <c r="AJ61" s="241">
        <f t="shared" si="45"/>
        <v>0</v>
      </c>
      <c r="AK61" s="241">
        <f t="shared" si="45"/>
        <v>0</v>
      </c>
      <c r="AL61" s="241">
        <f t="shared" si="45"/>
        <v>0</v>
      </c>
      <c r="AM61" s="241">
        <f t="shared" si="45"/>
        <v>0</v>
      </c>
      <c r="AN61" s="241">
        <f t="shared" si="45"/>
        <v>0</v>
      </c>
      <c r="AO61" s="241">
        <f t="shared" si="45"/>
        <v>0</v>
      </c>
      <c r="AP61" s="241">
        <f t="shared" si="45"/>
        <v>0</v>
      </c>
      <c r="AQ61" s="241">
        <f t="shared" si="45"/>
        <v>0</v>
      </c>
    </row>
    <row r="62" spans="2:43" x14ac:dyDescent="0.2"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</row>
    <row r="64" spans="2:43" ht="22.5" x14ac:dyDescent="0.2">
      <c r="B64" s="264" t="s">
        <v>440</v>
      </c>
      <c r="C64" s="259" t="s">
        <v>281</v>
      </c>
    </row>
    <row r="65" spans="2:43" x14ac:dyDescent="0.2">
      <c r="B65" s="253" t="s">
        <v>417</v>
      </c>
      <c r="C65" s="241">
        <f t="shared" ref="C65:C69" si="46">SUM(D65:AQ65)</f>
        <v>665455.68675496767</v>
      </c>
      <c r="D65" s="241">
        <f>D58*Parametre!C187</f>
        <v>0</v>
      </c>
      <c r="E65" s="241">
        <f>E58*Parametre!D187</f>
        <v>0</v>
      </c>
      <c r="F65" s="241">
        <f>F58*Parametre!C187</f>
        <v>45656.024503311281</v>
      </c>
      <c r="G65" s="241">
        <f>G58*Parametre!C187</f>
        <v>90342.814966887585</v>
      </c>
      <c r="H65" s="241">
        <f>H58*Parametre!C187</f>
        <v>134060.37139072863</v>
      </c>
      <c r="I65" s="241">
        <f>I58*Parametre!C187</f>
        <v>176808.69377483445</v>
      </c>
      <c r="J65" s="241">
        <f>J58*Parametre!C187</f>
        <v>218587.78211920575</v>
      </c>
      <c r="K65" s="241">
        <f>K58*Parametre!J187</f>
        <v>0</v>
      </c>
      <c r="L65" s="241">
        <f>L58*Parametre!K187</f>
        <v>0</v>
      </c>
      <c r="M65" s="241">
        <f>M58*Parametre!L187</f>
        <v>0</v>
      </c>
      <c r="N65" s="241">
        <f>N58*Parametre!M187</f>
        <v>0</v>
      </c>
      <c r="O65" s="241">
        <f>O58*Parametre!N187</f>
        <v>0</v>
      </c>
      <c r="P65" s="241">
        <f>P58*Parametre!O187</f>
        <v>0</v>
      </c>
      <c r="Q65" s="241">
        <f>Q58*Parametre!P187</f>
        <v>0</v>
      </c>
      <c r="R65" s="241">
        <f>R58*Parametre!Q187</f>
        <v>0</v>
      </c>
      <c r="S65" s="241">
        <f>S58*Parametre!R187</f>
        <v>0</v>
      </c>
      <c r="T65" s="241">
        <f>T58*Parametre!S187</f>
        <v>0</v>
      </c>
      <c r="U65" s="241">
        <f>U58*Parametre!T187</f>
        <v>0</v>
      </c>
      <c r="V65" s="241">
        <f>V58*Parametre!U187</f>
        <v>0</v>
      </c>
      <c r="W65" s="241">
        <f>W58*Parametre!V187</f>
        <v>0</v>
      </c>
      <c r="X65" s="241">
        <f>X58*Parametre!W187</f>
        <v>0</v>
      </c>
      <c r="Y65" s="241">
        <f>Y58*Parametre!X187</f>
        <v>0</v>
      </c>
      <c r="Z65" s="241">
        <f>Z58*Parametre!Y187</f>
        <v>0</v>
      </c>
      <c r="AA65" s="241">
        <f>AA58*Parametre!Z187</f>
        <v>0</v>
      </c>
      <c r="AB65" s="241">
        <f>AB58*Parametre!AA187</f>
        <v>0</v>
      </c>
      <c r="AC65" s="241">
        <f>AC58*Parametre!AB187</f>
        <v>0</v>
      </c>
      <c r="AD65" s="241">
        <f>AD58*Parametre!AC187</f>
        <v>0</v>
      </c>
      <c r="AE65" s="241">
        <f>AE58*Parametre!AD187</f>
        <v>0</v>
      </c>
      <c r="AF65" s="241">
        <f>AF58*Parametre!AE187</f>
        <v>0</v>
      </c>
      <c r="AG65" s="241">
        <f>AG58*Parametre!AF187</f>
        <v>0</v>
      </c>
      <c r="AH65" s="241">
        <f>AH58*Parametre!AG187</f>
        <v>0</v>
      </c>
      <c r="AI65" s="241">
        <f>AI58*Parametre!AH187</f>
        <v>0</v>
      </c>
      <c r="AJ65" s="241">
        <f>AJ58*Parametre!AI187</f>
        <v>0</v>
      </c>
      <c r="AK65" s="241">
        <f>AK58*Parametre!AJ187</f>
        <v>0</v>
      </c>
      <c r="AL65" s="241">
        <f>AL58*Parametre!AK187</f>
        <v>0</v>
      </c>
      <c r="AM65" s="241">
        <f>AM58*Parametre!AL187</f>
        <v>0</v>
      </c>
      <c r="AN65" s="241">
        <f>AN58*Parametre!AM187</f>
        <v>0</v>
      </c>
      <c r="AO65" s="241">
        <f>AO58*Parametre!AN187</f>
        <v>0</v>
      </c>
      <c r="AP65" s="241">
        <f>AP58*Parametre!AO187</f>
        <v>0</v>
      </c>
      <c r="AQ65" s="241">
        <f>AQ58*Parametre!AP187</f>
        <v>0</v>
      </c>
    </row>
    <row r="66" spans="2:43" x14ac:dyDescent="0.2">
      <c r="B66" s="253" t="s">
        <v>418</v>
      </c>
      <c r="C66" s="241">
        <f t="shared" si="46"/>
        <v>445532.30940397381</v>
      </c>
      <c r="D66" s="241">
        <f>D59*Parametre!C188</f>
        <v>0</v>
      </c>
      <c r="E66" s="241">
        <f>E59*Parametre!D188</f>
        <v>0</v>
      </c>
      <c r="F66" s="241">
        <f>F59*Parametre!C188</f>
        <v>30562.870887417281</v>
      </c>
      <c r="G66" s="241">
        <f>G59*Parametre!C188</f>
        <v>60480.204079470241</v>
      </c>
      <c r="H66" s="241">
        <f>H59*Parametre!C188</f>
        <v>89751.999576158967</v>
      </c>
      <c r="I66" s="241">
        <f>I59*Parametre!C188</f>
        <v>118378.25737748355</v>
      </c>
      <c r="J66" s="241">
        <f>J59*Parametre!C188</f>
        <v>146358.9774834438</v>
      </c>
      <c r="K66" s="241">
        <f>K59*Parametre!J188</f>
        <v>0</v>
      </c>
      <c r="L66" s="241">
        <f>L59*Parametre!K188</f>
        <v>0</v>
      </c>
      <c r="M66" s="241">
        <f>M59*Parametre!L188</f>
        <v>0</v>
      </c>
      <c r="N66" s="241">
        <f>N59*Parametre!M188</f>
        <v>0</v>
      </c>
      <c r="O66" s="241">
        <f>O59*Parametre!N188</f>
        <v>0</v>
      </c>
      <c r="P66" s="241">
        <f>P59*Parametre!O188</f>
        <v>0</v>
      </c>
      <c r="Q66" s="241">
        <f>Q59*Parametre!P188</f>
        <v>0</v>
      </c>
      <c r="R66" s="241">
        <f>R59*Parametre!Q188</f>
        <v>0</v>
      </c>
      <c r="S66" s="241">
        <f>S59*Parametre!R188</f>
        <v>0</v>
      </c>
      <c r="T66" s="241">
        <f>T59*Parametre!S188</f>
        <v>0</v>
      </c>
      <c r="U66" s="241">
        <f>U59*Parametre!T188</f>
        <v>0</v>
      </c>
      <c r="V66" s="241">
        <f>V59*Parametre!U188</f>
        <v>0</v>
      </c>
      <c r="W66" s="241">
        <f>W59*Parametre!V188</f>
        <v>0</v>
      </c>
      <c r="X66" s="241">
        <f>X59*Parametre!W188</f>
        <v>0</v>
      </c>
      <c r="Y66" s="241">
        <f>Y59*Parametre!X188</f>
        <v>0</v>
      </c>
      <c r="Z66" s="241">
        <f>Z59*Parametre!Y188</f>
        <v>0</v>
      </c>
      <c r="AA66" s="241">
        <f>AA59*Parametre!Z188</f>
        <v>0</v>
      </c>
      <c r="AB66" s="241">
        <f>AB59*Parametre!AA188</f>
        <v>0</v>
      </c>
      <c r="AC66" s="241">
        <f>AC59*Parametre!AB188</f>
        <v>0</v>
      </c>
      <c r="AD66" s="241">
        <f>AD59*Parametre!AC188</f>
        <v>0</v>
      </c>
      <c r="AE66" s="241">
        <f>AE59*Parametre!AD188</f>
        <v>0</v>
      </c>
      <c r="AF66" s="241">
        <f>AF59*Parametre!AE188</f>
        <v>0</v>
      </c>
      <c r="AG66" s="241">
        <f>AG59*Parametre!AF188</f>
        <v>0</v>
      </c>
      <c r="AH66" s="241">
        <f>AH59*Parametre!AG188</f>
        <v>0</v>
      </c>
      <c r="AI66" s="241">
        <f>AI59*Parametre!AH188</f>
        <v>0</v>
      </c>
      <c r="AJ66" s="241">
        <f>AJ59*Parametre!AI188</f>
        <v>0</v>
      </c>
      <c r="AK66" s="241">
        <f>AK59*Parametre!AJ188</f>
        <v>0</v>
      </c>
      <c r="AL66" s="241">
        <f>AL59*Parametre!AK188</f>
        <v>0</v>
      </c>
      <c r="AM66" s="241">
        <f>AM59*Parametre!AL188</f>
        <v>0</v>
      </c>
      <c r="AN66" s="241">
        <f>AN59*Parametre!AM188</f>
        <v>0</v>
      </c>
      <c r="AO66" s="241">
        <f>AO59*Parametre!AN188</f>
        <v>0</v>
      </c>
      <c r="AP66" s="241">
        <f>AP59*Parametre!AO188</f>
        <v>0</v>
      </c>
      <c r="AQ66" s="241">
        <f>AQ59*Parametre!AP188</f>
        <v>0</v>
      </c>
    </row>
    <row r="67" spans="2:43" x14ac:dyDescent="0.2">
      <c r="B67" s="243" t="s">
        <v>419</v>
      </c>
      <c r="C67" s="244">
        <f t="shared" si="46"/>
        <v>49875.206940397402</v>
      </c>
      <c r="D67" s="244">
        <f>D60*Parametre!C189</f>
        <v>0</v>
      </c>
      <c r="E67" s="244">
        <f>E60*Parametre!D189</f>
        <v>0</v>
      </c>
      <c r="F67" s="241">
        <f>F60*Parametre!C189</f>
        <v>1534.8215205298006</v>
      </c>
      <c r="G67" s="241">
        <f>G60*Parametre!C189</f>
        <v>4412.2872476821267</v>
      </c>
      <c r="H67" s="241">
        <f>H60*Parametre!C189</f>
        <v>8632.3971814569595</v>
      </c>
      <c r="I67" s="241">
        <f>I60*Parametre!C189</f>
        <v>14195.151321854337</v>
      </c>
      <c r="J67" s="241">
        <f>J60*Parametre!C189</f>
        <v>21100.549668874173</v>
      </c>
      <c r="K67" s="244">
        <f>K60*Parametre!J189</f>
        <v>0</v>
      </c>
      <c r="L67" s="244">
        <f>L60*Parametre!K189</f>
        <v>0</v>
      </c>
      <c r="M67" s="244">
        <f>M60*Parametre!L189</f>
        <v>0</v>
      </c>
      <c r="N67" s="244">
        <f>N60*Parametre!M189</f>
        <v>0</v>
      </c>
      <c r="O67" s="244">
        <f>O60*Parametre!N189</f>
        <v>0</v>
      </c>
      <c r="P67" s="244">
        <f>P60*Parametre!O189</f>
        <v>0</v>
      </c>
      <c r="Q67" s="244">
        <f>Q60*Parametre!P189</f>
        <v>0</v>
      </c>
      <c r="R67" s="244">
        <f>R60*Parametre!Q189</f>
        <v>0</v>
      </c>
      <c r="S67" s="244">
        <f>S60*Parametre!R189</f>
        <v>0</v>
      </c>
      <c r="T67" s="244">
        <f>T60*Parametre!S189</f>
        <v>0</v>
      </c>
      <c r="U67" s="244">
        <f>U60*Parametre!T189</f>
        <v>0</v>
      </c>
      <c r="V67" s="244">
        <f>V60*Parametre!U189</f>
        <v>0</v>
      </c>
      <c r="W67" s="244">
        <f>W60*Parametre!V189</f>
        <v>0</v>
      </c>
      <c r="X67" s="244">
        <f>X60*Parametre!W189</f>
        <v>0</v>
      </c>
      <c r="Y67" s="244">
        <f>Y60*Parametre!X189</f>
        <v>0</v>
      </c>
      <c r="Z67" s="244">
        <f>Z60*Parametre!Y189</f>
        <v>0</v>
      </c>
      <c r="AA67" s="244">
        <f>AA60*Parametre!Z189</f>
        <v>0</v>
      </c>
      <c r="AB67" s="244">
        <f>AB60*Parametre!AA189</f>
        <v>0</v>
      </c>
      <c r="AC67" s="244">
        <f>AC60*Parametre!AB189</f>
        <v>0</v>
      </c>
      <c r="AD67" s="244">
        <f>AD60*Parametre!AC189</f>
        <v>0</v>
      </c>
      <c r="AE67" s="244">
        <f>AE60*Parametre!AD189</f>
        <v>0</v>
      </c>
      <c r="AF67" s="244">
        <f>AF60*Parametre!AE189</f>
        <v>0</v>
      </c>
      <c r="AG67" s="244">
        <f>AG60*Parametre!AF189</f>
        <v>0</v>
      </c>
      <c r="AH67" s="244">
        <f>AH60*Parametre!AG189</f>
        <v>0</v>
      </c>
      <c r="AI67" s="244">
        <f>AI60*Parametre!AH189</f>
        <v>0</v>
      </c>
      <c r="AJ67" s="244">
        <f>AJ60*Parametre!AI189</f>
        <v>0</v>
      </c>
      <c r="AK67" s="244">
        <f>AK60*Parametre!AJ189</f>
        <v>0</v>
      </c>
      <c r="AL67" s="244">
        <f>AL60*Parametre!AK189</f>
        <v>0</v>
      </c>
      <c r="AM67" s="244">
        <f>AM60*Parametre!AL189</f>
        <v>0</v>
      </c>
      <c r="AN67" s="244">
        <f>AN60*Parametre!AM189</f>
        <v>0</v>
      </c>
      <c r="AO67" s="244">
        <f>AO60*Parametre!AN189</f>
        <v>0</v>
      </c>
      <c r="AP67" s="244">
        <f>AP60*Parametre!AO189</f>
        <v>0</v>
      </c>
      <c r="AQ67" s="244">
        <f>AQ60*Parametre!AP189</f>
        <v>0</v>
      </c>
    </row>
    <row r="68" spans="2:43" x14ac:dyDescent="0.2">
      <c r="B68" s="253" t="s">
        <v>242</v>
      </c>
      <c r="C68" s="241">
        <f t="shared" si="46"/>
        <v>243499.5</v>
      </c>
      <c r="D68" s="241">
        <f>D61*Parametre!C190</f>
        <v>0</v>
      </c>
      <c r="E68" s="241">
        <f>E61*Parametre!D190</f>
        <v>0</v>
      </c>
      <c r="F68" s="241">
        <f>F61*Parametre!C190</f>
        <v>16233.3</v>
      </c>
      <c r="G68" s="241">
        <f>G61*Parametre!C190</f>
        <v>32466.6</v>
      </c>
      <c r="H68" s="241">
        <f>H61*Parametre!C190</f>
        <v>48699.899999999994</v>
      </c>
      <c r="I68" s="241">
        <f>I61*Parametre!C190</f>
        <v>64933.2</v>
      </c>
      <c r="J68" s="241">
        <f>J61*Parametre!C190</f>
        <v>81166.5</v>
      </c>
      <c r="K68" s="241">
        <f>K61*Parametre!J190</f>
        <v>0</v>
      </c>
      <c r="L68" s="241">
        <f>L61*Parametre!K190</f>
        <v>0</v>
      </c>
      <c r="M68" s="241">
        <f>M61*Parametre!L190</f>
        <v>0</v>
      </c>
      <c r="N68" s="241">
        <f>N61*Parametre!M190</f>
        <v>0</v>
      </c>
      <c r="O68" s="241">
        <f>O61*Parametre!N190</f>
        <v>0</v>
      </c>
      <c r="P68" s="241">
        <f>P61*Parametre!O190</f>
        <v>0</v>
      </c>
      <c r="Q68" s="241">
        <f>Q61*Parametre!P190</f>
        <v>0</v>
      </c>
      <c r="R68" s="241">
        <f>R61*Parametre!Q190</f>
        <v>0</v>
      </c>
      <c r="S68" s="241">
        <f>S61*Parametre!R190</f>
        <v>0</v>
      </c>
      <c r="T68" s="241">
        <f>T61*Parametre!S190</f>
        <v>0</v>
      </c>
      <c r="U68" s="241">
        <f>U61*Parametre!T190</f>
        <v>0</v>
      </c>
      <c r="V68" s="241">
        <f>V61*Parametre!U190</f>
        <v>0</v>
      </c>
      <c r="W68" s="241">
        <f>W61*Parametre!V190</f>
        <v>0</v>
      </c>
      <c r="X68" s="241">
        <f>X61*Parametre!W190</f>
        <v>0</v>
      </c>
      <c r="Y68" s="241">
        <f>Y61*Parametre!X190</f>
        <v>0</v>
      </c>
      <c r="Z68" s="241">
        <f>Z61*Parametre!Y190</f>
        <v>0</v>
      </c>
      <c r="AA68" s="241">
        <f>AA61*Parametre!Z190</f>
        <v>0</v>
      </c>
      <c r="AB68" s="241">
        <f>AB61*Parametre!AA190</f>
        <v>0</v>
      </c>
      <c r="AC68" s="241">
        <f>AC61*Parametre!AB190</f>
        <v>0</v>
      </c>
      <c r="AD68" s="241">
        <f>AD61*Parametre!AC190</f>
        <v>0</v>
      </c>
      <c r="AE68" s="241">
        <f>AE61*Parametre!AD190</f>
        <v>0</v>
      </c>
      <c r="AF68" s="241">
        <f>AF61*Parametre!AE190</f>
        <v>0</v>
      </c>
      <c r="AG68" s="241">
        <f>AG61*Parametre!AF190</f>
        <v>0</v>
      </c>
      <c r="AH68" s="241">
        <f>AH61*Parametre!AG190</f>
        <v>0</v>
      </c>
      <c r="AI68" s="241">
        <f>AI61*Parametre!AH190</f>
        <v>0</v>
      </c>
      <c r="AJ68" s="241">
        <f>AJ61*Parametre!AI190</f>
        <v>0</v>
      </c>
      <c r="AK68" s="241">
        <f>AK61*Parametre!AJ190</f>
        <v>0</v>
      </c>
      <c r="AL68" s="241">
        <f>AL61*Parametre!AK190</f>
        <v>0</v>
      </c>
      <c r="AM68" s="241">
        <f>AM61*Parametre!AL190</f>
        <v>0</v>
      </c>
      <c r="AN68" s="241">
        <f>AN61*Parametre!AM190</f>
        <v>0</v>
      </c>
      <c r="AO68" s="241">
        <f>AO61*Parametre!AN190</f>
        <v>0</v>
      </c>
      <c r="AP68" s="241">
        <f>AP61*Parametre!AO190</f>
        <v>0</v>
      </c>
      <c r="AQ68" s="241">
        <f>AQ61*Parametre!AP190</f>
        <v>0</v>
      </c>
    </row>
    <row r="69" spans="2:43" x14ac:dyDescent="0.2">
      <c r="B69" s="256" t="s">
        <v>281</v>
      </c>
      <c r="C69" s="257">
        <f t="shared" si="46"/>
        <v>1404362.703099339</v>
      </c>
      <c r="D69" s="258">
        <f t="shared" ref="D69:AG69" si="47">SUM(D65:D68)</f>
        <v>0</v>
      </c>
      <c r="E69" s="257">
        <f t="shared" si="47"/>
        <v>0</v>
      </c>
      <c r="F69" s="257">
        <f t="shared" si="47"/>
        <v>93987.016911258368</v>
      </c>
      <c r="G69" s="257">
        <f t="shared" si="47"/>
        <v>187701.90629403997</v>
      </c>
      <c r="H69" s="257">
        <f t="shared" si="47"/>
        <v>281144.66814834456</v>
      </c>
      <c r="I69" s="257">
        <f t="shared" si="47"/>
        <v>374315.30247417232</v>
      </c>
      <c r="J69" s="257">
        <f t="shared" si="47"/>
        <v>467213.80927152373</v>
      </c>
      <c r="K69" s="257">
        <f t="shared" si="47"/>
        <v>0</v>
      </c>
      <c r="L69" s="257">
        <f t="shared" si="47"/>
        <v>0</v>
      </c>
      <c r="M69" s="257">
        <f t="shared" si="47"/>
        <v>0</v>
      </c>
      <c r="N69" s="257">
        <f t="shared" si="47"/>
        <v>0</v>
      </c>
      <c r="O69" s="257">
        <f t="shared" si="47"/>
        <v>0</v>
      </c>
      <c r="P69" s="257">
        <f t="shared" si="47"/>
        <v>0</v>
      </c>
      <c r="Q69" s="257">
        <f t="shared" si="47"/>
        <v>0</v>
      </c>
      <c r="R69" s="257">
        <f t="shared" si="47"/>
        <v>0</v>
      </c>
      <c r="S69" s="257">
        <f t="shared" si="47"/>
        <v>0</v>
      </c>
      <c r="T69" s="257">
        <f t="shared" si="47"/>
        <v>0</v>
      </c>
      <c r="U69" s="257">
        <f t="shared" si="47"/>
        <v>0</v>
      </c>
      <c r="V69" s="257">
        <f t="shared" si="47"/>
        <v>0</v>
      </c>
      <c r="W69" s="257">
        <f t="shared" si="47"/>
        <v>0</v>
      </c>
      <c r="X69" s="257">
        <f t="shared" si="47"/>
        <v>0</v>
      </c>
      <c r="Y69" s="257">
        <f t="shared" si="47"/>
        <v>0</v>
      </c>
      <c r="Z69" s="257">
        <f t="shared" si="47"/>
        <v>0</v>
      </c>
      <c r="AA69" s="257">
        <f t="shared" si="47"/>
        <v>0</v>
      </c>
      <c r="AB69" s="257">
        <f t="shared" si="47"/>
        <v>0</v>
      </c>
      <c r="AC69" s="257">
        <f t="shared" si="47"/>
        <v>0</v>
      </c>
      <c r="AD69" s="257">
        <f t="shared" si="47"/>
        <v>0</v>
      </c>
      <c r="AE69" s="257">
        <f t="shared" si="47"/>
        <v>0</v>
      </c>
      <c r="AF69" s="257">
        <f t="shared" si="47"/>
        <v>0</v>
      </c>
      <c r="AG69" s="257">
        <f t="shared" si="47"/>
        <v>0</v>
      </c>
      <c r="AH69" s="257">
        <f t="shared" ref="AH69:AQ69" si="48">SUM(AH65:AH68)</f>
        <v>0</v>
      </c>
      <c r="AI69" s="257">
        <f t="shared" si="48"/>
        <v>0</v>
      </c>
      <c r="AJ69" s="257">
        <f t="shared" si="48"/>
        <v>0</v>
      </c>
      <c r="AK69" s="257">
        <f t="shared" si="48"/>
        <v>0</v>
      </c>
      <c r="AL69" s="257">
        <f t="shared" si="48"/>
        <v>0</v>
      </c>
      <c r="AM69" s="257">
        <f t="shared" si="48"/>
        <v>0</v>
      </c>
      <c r="AN69" s="257">
        <f t="shared" si="48"/>
        <v>0</v>
      </c>
      <c r="AO69" s="257">
        <f t="shared" si="48"/>
        <v>0</v>
      </c>
      <c r="AP69" s="257">
        <f t="shared" si="48"/>
        <v>0</v>
      </c>
      <c r="AQ69" s="257">
        <f t="shared" si="48"/>
        <v>0</v>
      </c>
    </row>
    <row r="72" spans="2:43" ht="33.75" x14ac:dyDescent="0.2">
      <c r="B72" s="264" t="s">
        <v>441</v>
      </c>
      <c r="C72" s="259" t="s">
        <v>281</v>
      </c>
    </row>
    <row r="73" spans="2:43" x14ac:dyDescent="0.2">
      <c r="B73" s="260" t="s">
        <v>281</v>
      </c>
      <c r="C73" s="261">
        <f>SUM(D73:AQ73)</f>
        <v>1404362.703099339</v>
      </c>
      <c r="D73" s="262">
        <f t="shared" ref="D73:AG73" si="49">D69+D34</f>
        <v>0</v>
      </c>
      <c r="E73" s="262">
        <f t="shared" si="49"/>
        <v>0</v>
      </c>
      <c r="F73" s="262">
        <f t="shared" si="49"/>
        <v>93987.016911258368</v>
      </c>
      <c r="G73" s="262">
        <f t="shared" si="49"/>
        <v>187701.90629403997</v>
      </c>
      <c r="H73" s="262">
        <f t="shared" si="49"/>
        <v>281144.66814834456</v>
      </c>
      <c r="I73" s="262">
        <f t="shared" si="49"/>
        <v>374315.30247417232</v>
      </c>
      <c r="J73" s="262">
        <f t="shared" si="49"/>
        <v>467213.80927152373</v>
      </c>
      <c r="K73" s="262">
        <f t="shared" si="49"/>
        <v>0</v>
      </c>
      <c r="L73" s="262">
        <f t="shared" si="49"/>
        <v>0</v>
      </c>
      <c r="M73" s="262">
        <f t="shared" si="49"/>
        <v>0</v>
      </c>
      <c r="N73" s="262">
        <f t="shared" si="49"/>
        <v>0</v>
      </c>
      <c r="O73" s="262">
        <f t="shared" si="49"/>
        <v>0</v>
      </c>
      <c r="P73" s="262">
        <f t="shared" si="49"/>
        <v>0</v>
      </c>
      <c r="Q73" s="262">
        <f t="shared" si="49"/>
        <v>0</v>
      </c>
      <c r="R73" s="262">
        <f t="shared" si="49"/>
        <v>0</v>
      </c>
      <c r="S73" s="262">
        <f t="shared" si="49"/>
        <v>0</v>
      </c>
      <c r="T73" s="262">
        <f t="shared" si="49"/>
        <v>0</v>
      </c>
      <c r="U73" s="262">
        <f t="shared" si="49"/>
        <v>0</v>
      </c>
      <c r="V73" s="262">
        <f t="shared" si="49"/>
        <v>0</v>
      </c>
      <c r="W73" s="262">
        <f t="shared" si="49"/>
        <v>0</v>
      </c>
      <c r="X73" s="262">
        <f t="shared" si="49"/>
        <v>0</v>
      </c>
      <c r="Y73" s="262">
        <f t="shared" si="49"/>
        <v>0</v>
      </c>
      <c r="Z73" s="262">
        <f t="shared" si="49"/>
        <v>0</v>
      </c>
      <c r="AA73" s="262">
        <f t="shared" si="49"/>
        <v>0</v>
      </c>
      <c r="AB73" s="262">
        <f t="shared" si="49"/>
        <v>0</v>
      </c>
      <c r="AC73" s="262">
        <f t="shared" si="49"/>
        <v>0</v>
      </c>
      <c r="AD73" s="262">
        <f t="shared" si="49"/>
        <v>0</v>
      </c>
      <c r="AE73" s="262">
        <f t="shared" si="49"/>
        <v>0</v>
      </c>
      <c r="AF73" s="262">
        <f t="shared" si="49"/>
        <v>0</v>
      </c>
      <c r="AG73" s="262">
        <f t="shared" si="49"/>
        <v>0</v>
      </c>
      <c r="AH73" s="262">
        <f t="shared" ref="AH73:AQ73" si="50">AH69+AH34</f>
        <v>0</v>
      </c>
      <c r="AI73" s="262">
        <f t="shared" si="50"/>
        <v>0</v>
      </c>
      <c r="AJ73" s="262">
        <f t="shared" si="50"/>
        <v>0</v>
      </c>
      <c r="AK73" s="262">
        <f t="shared" si="50"/>
        <v>0</v>
      </c>
      <c r="AL73" s="262">
        <f t="shared" si="50"/>
        <v>0</v>
      </c>
      <c r="AM73" s="262">
        <f t="shared" si="50"/>
        <v>0</v>
      </c>
      <c r="AN73" s="262">
        <f t="shared" si="50"/>
        <v>0</v>
      </c>
      <c r="AO73" s="262">
        <f t="shared" si="50"/>
        <v>0</v>
      </c>
      <c r="AP73" s="262">
        <f t="shared" si="50"/>
        <v>0</v>
      </c>
      <c r="AQ73" s="262">
        <f t="shared" si="50"/>
        <v>0</v>
      </c>
    </row>
    <row r="76" spans="2:43" x14ac:dyDescent="0.2">
      <c r="B76" s="263"/>
    </row>
    <row r="77" spans="2:43" x14ac:dyDescent="0.2">
      <c r="B77" s="263"/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99"/>
  </sheetPr>
  <dimension ref="B2:AQ26"/>
  <sheetViews>
    <sheetView zoomScaleNormal="100" workbookViewId="0"/>
  </sheetViews>
  <sheetFormatPr defaultColWidth="9.140625" defaultRowHeight="11.25" x14ac:dyDescent="0.2"/>
  <cols>
    <col min="1" max="1" width="2.85546875" style="265" customWidth="1"/>
    <col min="2" max="2" width="33.42578125" style="265" bestFit="1" customWidth="1"/>
    <col min="3" max="3" width="9.42578125" style="265" bestFit="1" customWidth="1"/>
    <col min="4" max="4" width="4.5703125" style="265" bestFit="1" customWidth="1"/>
    <col min="5" max="6" width="8.5703125" style="265" bestFit="1" customWidth="1"/>
    <col min="7" max="9" width="9.42578125" style="265" bestFit="1" customWidth="1"/>
    <col min="10" max="43" width="4.5703125" style="265" bestFit="1" customWidth="1"/>
    <col min="44" max="16384" width="9.140625" style="265"/>
  </cols>
  <sheetData>
    <row r="2" spans="2:43" x14ac:dyDescent="0.2">
      <c r="C2" s="266"/>
      <c r="D2" s="266" t="s">
        <v>279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</row>
    <row r="3" spans="2:43" x14ac:dyDescent="0.2">
      <c r="B3" s="267" t="s">
        <v>442</v>
      </c>
      <c r="C3" s="267"/>
      <c r="D3" s="268">
        <v>1</v>
      </c>
      <c r="E3" s="268">
        <v>2</v>
      </c>
      <c r="F3" s="268">
        <v>3</v>
      </c>
      <c r="G3" s="268">
        <v>4</v>
      </c>
      <c r="H3" s="268">
        <v>5</v>
      </c>
      <c r="I3" s="268">
        <v>6</v>
      </c>
      <c r="J3" s="268">
        <v>7</v>
      </c>
      <c r="K3" s="268">
        <v>8</v>
      </c>
      <c r="L3" s="268">
        <v>9</v>
      </c>
      <c r="M3" s="268">
        <v>10</v>
      </c>
      <c r="N3" s="268">
        <v>11</v>
      </c>
      <c r="O3" s="268">
        <v>12</v>
      </c>
      <c r="P3" s="268">
        <v>13</v>
      </c>
      <c r="Q3" s="268">
        <v>14</v>
      </c>
      <c r="R3" s="268">
        <v>15</v>
      </c>
      <c r="S3" s="268">
        <v>16</v>
      </c>
      <c r="T3" s="268">
        <v>17</v>
      </c>
      <c r="U3" s="268">
        <v>18</v>
      </c>
      <c r="V3" s="268">
        <v>19</v>
      </c>
      <c r="W3" s="268">
        <v>20</v>
      </c>
      <c r="X3" s="268">
        <v>21</v>
      </c>
      <c r="Y3" s="268">
        <v>22</v>
      </c>
      <c r="Z3" s="268">
        <v>23</v>
      </c>
      <c r="AA3" s="268">
        <v>24</v>
      </c>
      <c r="AB3" s="268">
        <v>25</v>
      </c>
      <c r="AC3" s="268">
        <v>26</v>
      </c>
      <c r="AD3" s="268">
        <v>27</v>
      </c>
      <c r="AE3" s="268">
        <v>28</v>
      </c>
      <c r="AF3" s="268">
        <v>29</v>
      </c>
      <c r="AG3" s="268">
        <v>30</v>
      </c>
      <c r="AH3" s="268">
        <v>31</v>
      </c>
      <c r="AI3" s="268">
        <v>32</v>
      </c>
      <c r="AJ3" s="268">
        <v>33</v>
      </c>
      <c r="AK3" s="268">
        <v>34</v>
      </c>
      <c r="AL3" s="268">
        <v>35</v>
      </c>
      <c r="AM3" s="268">
        <v>36</v>
      </c>
      <c r="AN3" s="268">
        <v>37</v>
      </c>
      <c r="AO3" s="268">
        <v>38</v>
      </c>
      <c r="AP3" s="268">
        <v>39</v>
      </c>
      <c r="AQ3" s="268">
        <v>40</v>
      </c>
    </row>
    <row r="4" spans="2:43" x14ac:dyDescent="0.2">
      <c r="B4" s="269" t="s">
        <v>336</v>
      </c>
      <c r="C4" s="270" t="s">
        <v>281</v>
      </c>
      <c r="D4" s="271">
        <f>Parametre!C13</f>
        <v>2025</v>
      </c>
      <c r="E4" s="271">
        <f>$D$4+D3</f>
        <v>2026</v>
      </c>
      <c r="F4" s="271">
        <f>$D$4+E3</f>
        <v>2027</v>
      </c>
      <c r="G4" s="271">
        <f t="shared" ref="G4:AQ4" si="0">$D$4+F3</f>
        <v>2028</v>
      </c>
      <c r="H4" s="271">
        <f t="shared" si="0"/>
        <v>2029</v>
      </c>
      <c r="I4" s="271">
        <f t="shared" si="0"/>
        <v>2030</v>
      </c>
      <c r="J4" s="271">
        <f t="shared" si="0"/>
        <v>2031</v>
      </c>
      <c r="K4" s="271">
        <f t="shared" si="0"/>
        <v>2032</v>
      </c>
      <c r="L4" s="271">
        <f t="shared" si="0"/>
        <v>2033</v>
      </c>
      <c r="M4" s="271">
        <f t="shared" si="0"/>
        <v>2034</v>
      </c>
      <c r="N4" s="271">
        <f t="shared" si="0"/>
        <v>2035</v>
      </c>
      <c r="O4" s="271">
        <f t="shared" si="0"/>
        <v>2036</v>
      </c>
      <c r="P4" s="271">
        <f t="shared" si="0"/>
        <v>2037</v>
      </c>
      <c r="Q4" s="271">
        <f t="shared" si="0"/>
        <v>2038</v>
      </c>
      <c r="R4" s="271">
        <f t="shared" si="0"/>
        <v>2039</v>
      </c>
      <c r="S4" s="271">
        <f t="shared" si="0"/>
        <v>2040</v>
      </c>
      <c r="T4" s="271">
        <f t="shared" si="0"/>
        <v>2041</v>
      </c>
      <c r="U4" s="271">
        <f t="shared" si="0"/>
        <v>2042</v>
      </c>
      <c r="V4" s="271">
        <f t="shared" si="0"/>
        <v>2043</v>
      </c>
      <c r="W4" s="271">
        <f t="shared" si="0"/>
        <v>2044</v>
      </c>
      <c r="X4" s="271">
        <f t="shared" si="0"/>
        <v>2045</v>
      </c>
      <c r="Y4" s="271">
        <f t="shared" si="0"/>
        <v>2046</v>
      </c>
      <c r="Z4" s="271">
        <f t="shared" si="0"/>
        <v>2047</v>
      </c>
      <c r="AA4" s="271">
        <f t="shared" si="0"/>
        <v>2048</v>
      </c>
      <c r="AB4" s="271">
        <f t="shared" si="0"/>
        <v>2049</v>
      </c>
      <c r="AC4" s="271">
        <f t="shared" si="0"/>
        <v>2050</v>
      </c>
      <c r="AD4" s="271">
        <f t="shared" si="0"/>
        <v>2051</v>
      </c>
      <c r="AE4" s="271">
        <f t="shared" si="0"/>
        <v>2052</v>
      </c>
      <c r="AF4" s="271">
        <f t="shared" si="0"/>
        <v>2053</v>
      </c>
      <c r="AG4" s="271">
        <f t="shared" si="0"/>
        <v>2054</v>
      </c>
      <c r="AH4" s="271">
        <f t="shared" si="0"/>
        <v>2055</v>
      </c>
      <c r="AI4" s="271">
        <f t="shared" si="0"/>
        <v>2056</v>
      </c>
      <c r="AJ4" s="271">
        <f t="shared" si="0"/>
        <v>2057</v>
      </c>
      <c r="AK4" s="271">
        <f t="shared" si="0"/>
        <v>2058</v>
      </c>
      <c r="AL4" s="271">
        <f t="shared" si="0"/>
        <v>2059</v>
      </c>
      <c r="AM4" s="271">
        <f t="shared" si="0"/>
        <v>2060</v>
      </c>
      <c r="AN4" s="271">
        <f t="shared" si="0"/>
        <v>2061</v>
      </c>
      <c r="AO4" s="271">
        <f t="shared" si="0"/>
        <v>2062</v>
      </c>
      <c r="AP4" s="271">
        <f t="shared" si="0"/>
        <v>2063</v>
      </c>
      <c r="AQ4" s="271">
        <f t="shared" si="0"/>
        <v>2064</v>
      </c>
    </row>
    <row r="5" spans="2:43" x14ac:dyDescent="0.2">
      <c r="B5" s="266" t="s">
        <v>204</v>
      </c>
      <c r="C5" s="272">
        <f>SUM(D5:AQ5)</f>
        <v>34257282.022659548</v>
      </c>
      <c r="D5" s="273">
        <v>0</v>
      </c>
      <c r="E5" s="273">
        <v>2283818.8015106362</v>
      </c>
      <c r="F5" s="273">
        <v>4567637.6030212725</v>
      </c>
      <c r="G5" s="273">
        <v>6851456.4045319082</v>
      </c>
      <c r="H5" s="273">
        <v>9135275.2060425449</v>
      </c>
      <c r="I5" s="273">
        <v>11419094.007553181</v>
      </c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</row>
    <row r="6" spans="2:43" x14ac:dyDescent="0.2">
      <c r="B6" s="266" t="s">
        <v>205</v>
      </c>
      <c r="C6" s="272">
        <f>SUM(D6:AQ6)</f>
        <v>19811406.917642042</v>
      </c>
      <c r="D6" s="273">
        <v>0</v>
      </c>
      <c r="E6" s="273">
        <v>1320760.461176136</v>
      </c>
      <c r="F6" s="273">
        <v>2641520.9223522721</v>
      </c>
      <c r="G6" s="273">
        <v>3962281.3835284081</v>
      </c>
      <c r="H6" s="273">
        <v>5283041.8447045442</v>
      </c>
      <c r="I6" s="273">
        <v>6603802.3058806807</v>
      </c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</row>
    <row r="7" spans="2:43" x14ac:dyDescent="0.2">
      <c r="B7" s="266" t="s">
        <v>206</v>
      </c>
      <c r="C7" s="272">
        <f>SUM(D7:AQ7)</f>
        <v>12670994.192347698</v>
      </c>
      <c r="D7" s="273">
        <v>0</v>
      </c>
      <c r="E7" s="273">
        <v>844732.9461565133</v>
      </c>
      <c r="F7" s="273">
        <v>1689465.8923130266</v>
      </c>
      <c r="G7" s="273">
        <v>2534198.8384695402</v>
      </c>
      <c r="H7" s="273">
        <v>3378931.7846260532</v>
      </c>
      <c r="I7" s="273">
        <v>4223664.7307825657</v>
      </c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</row>
    <row r="8" spans="2:43" x14ac:dyDescent="0.2">
      <c r="B8" s="267" t="s">
        <v>281</v>
      </c>
      <c r="C8" s="274">
        <f>SUM(D8:AQ8)</f>
        <v>66739683.132649288</v>
      </c>
      <c r="D8" s="274">
        <f t="shared" ref="D8:AQ8" si="1">SUM(D5:D7)</f>
        <v>0</v>
      </c>
      <c r="E8" s="274">
        <f t="shared" si="1"/>
        <v>4449312.2088432852</v>
      </c>
      <c r="F8" s="274">
        <f t="shared" si="1"/>
        <v>8898624.4176865704</v>
      </c>
      <c r="G8" s="274">
        <f t="shared" si="1"/>
        <v>13347936.626529858</v>
      </c>
      <c r="H8" s="274">
        <f t="shared" si="1"/>
        <v>17797248.835373141</v>
      </c>
      <c r="I8" s="274">
        <f t="shared" si="1"/>
        <v>22246561.044216428</v>
      </c>
      <c r="J8" s="274">
        <f t="shared" si="1"/>
        <v>0</v>
      </c>
      <c r="K8" s="274">
        <f t="shared" si="1"/>
        <v>0</v>
      </c>
      <c r="L8" s="274">
        <f t="shared" si="1"/>
        <v>0</v>
      </c>
      <c r="M8" s="274">
        <f t="shared" si="1"/>
        <v>0</v>
      </c>
      <c r="N8" s="274">
        <f t="shared" si="1"/>
        <v>0</v>
      </c>
      <c r="O8" s="274">
        <f t="shared" si="1"/>
        <v>0</v>
      </c>
      <c r="P8" s="274">
        <f t="shared" si="1"/>
        <v>0</v>
      </c>
      <c r="Q8" s="274">
        <f t="shared" si="1"/>
        <v>0</v>
      </c>
      <c r="R8" s="274">
        <f t="shared" si="1"/>
        <v>0</v>
      </c>
      <c r="S8" s="274">
        <f t="shared" si="1"/>
        <v>0</v>
      </c>
      <c r="T8" s="274">
        <f t="shared" si="1"/>
        <v>0</v>
      </c>
      <c r="U8" s="274">
        <f t="shared" si="1"/>
        <v>0</v>
      </c>
      <c r="V8" s="274">
        <f t="shared" si="1"/>
        <v>0</v>
      </c>
      <c r="W8" s="274">
        <f t="shared" si="1"/>
        <v>0</v>
      </c>
      <c r="X8" s="274">
        <f t="shared" si="1"/>
        <v>0</v>
      </c>
      <c r="Y8" s="274">
        <f t="shared" si="1"/>
        <v>0</v>
      </c>
      <c r="Z8" s="274">
        <f t="shared" si="1"/>
        <v>0</v>
      </c>
      <c r="AA8" s="274">
        <f t="shared" si="1"/>
        <v>0</v>
      </c>
      <c r="AB8" s="274">
        <f t="shared" si="1"/>
        <v>0</v>
      </c>
      <c r="AC8" s="274">
        <f t="shared" si="1"/>
        <v>0</v>
      </c>
      <c r="AD8" s="274">
        <f t="shared" si="1"/>
        <v>0</v>
      </c>
      <c r="AE8" s="274">
        <f t="shared" si="1"/>
        <v>0</v>
      </c>
      <c r="AF8" s="274">
        <f t="shared" si="1"/>
        <v>0</v>
      </c>
      <c r="AG8" s="274">
        <f t="shared" si="1"/>
        <v>0</v>
      </c>
      <c r="AH8" s="274">
        <f t="shared" si="1"/>
        <v>0</v>
      </c>
      <c r="AI8" s="274">
        <f t="shared" si="1"/>
        <v>0</v>
      </c>
      <c r="AJ8" s="274">
        <f t="shared" si="1"/>
        <v>0</v>
      </c>
      <c r="AK8" s="274">
        <f t="shared" si="1"/>
        <v>0</v>
      </c>
      <c r="AL8" s="274">
        <f t="shared" si="1"/>
        <v>0</v>
      </c>
      <c r="AM8" s="274">
        <f t="shared" si="1"/>
        <v>0</v>
      </c>
      <c r="AN8" s="274">
        <f t="shared" si="1"/>
        <v>0</v>
      </c>
      <c r="AO8" s="274">
        <f t="shared" si="1"/>
        <v>0</v>
      </c>
      <c r="AP8" s="274">
        <f t="shared" si="1"/>
        <v>0</v>
      </c>
      <c r="AQ8" s="274">
        <f t="shared" si="1"/>
        <v>0</v>
      </c>
    </row>
    <row r="11" spans="2:43" x14ac:dyDescent="0.2">
      <c r="C11" s="266"/>
      <c r="D11" s="266" t="s">
        <v>279</v>
      </c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</row>
    <row r="12" spans="2:43" x14ac:dyDescent="0.2">
      <c r="B12" s="267" t="s">
        <v>443</v>
      </c>
      <c r="C12" s="267"/>
      <c r="D12" s="268">
        <v>1</v>
      </c>
      <c r="E12" s="268">
        <v>2</v>
      </c>
      <c r="F12" s="268">
        <v>3</v>
      </c>
      <c r="G12" s="268">
        <v>4</v>
      </c>
      <c r="H12" s="268">
        <v>5</v>
      </c>
      <c r="I12" s="268">
        <v>6</v>
      </c>
      <c r="J12" s="268">
        <v>7</v>
      </c>
      <c r="K12" s="268">
        <v>8</v>
      </c>
      <c r="L12" s="268">
        <v>9</v>
      </c>
      <c r="M12" s="268">
        <v>10</v>
      </c>
      <c r="N12" s="268">
        <v>11</v>
      </c>
      <c r="O12" s="268">
        <v>12</v>
      </c>
      <c r="P12" s="268">
        <v>13</v>
      </c>
      <c r="Q12" s="268">
        <v>14</v>
      </c>
      <c r="R12" s="268">
        <v>15</v>
      </c>
      <c r="S12" s="268">
        <v>16</v>
      </c>
      <c r="T12" s="268">
        <v>17</v>
      </c>
      <c r="U12" s="268">
        <v>18</v>
      </c>
      <c r="V12" s="268">
        <v>19</v>
      </c>
      <c r="W12" s="268">
        <v>20</v>
      </c>
      <c r="X12" s="268">
        <v>21</v>
      </c>
      <c r="Y12" s="268">
        <v>22</v>
      </c>
      <c r="Z12" s="268">
        <v>23</v>
      </c>
      <c r="AA12" s="268">
        <v>24</v>
      </c>
      <c r="AB12" s="268">
        <v>25</v>
      </c>
      <c r="AC12" s="268">
        <v>26</v>
      </c>
      <c r="AD12" s="268">
        <v>27</v>
      </c>
      <c r="AE12" s="268">
        <v>28</v>
      </c>
      <c r="AF12" s="268">
        <v>29</v>
      </c>
      <c r="AG12" s="268">
        <v>30</v>
      </c>
      <c r="AH12" s="268">
        <v>31</v>
      </c>
      <c r="AI12" s="268">
        <v>32</v>
      </c>
      <c r="AJ12" s="268">
        <v>33</v>
      </c>
      <c r="AK12" s="268">
        <v>34</v>
      </c>
      <c r="AL12" s="268">
        <v>35</v>
      </c>
      <c r="AM12" s="268">
        <v>36</v>
      </c>
      <c r="AN12" s="268">
        <v>37</v>
      </c>
      <c r="AO12" s="268">
        <v>38</v>
      </c>
      <c r="AP12" s="268">
        <v>39</v>
      </c>
      <c r="AQ12" s="268">
        <v>40</v>
      </c>
    </row>
    <row r="13" spans="2:43" x14ac:dyDescent="0.2">
      <c r="B13" s="269" t="s">
        <v>344</v>
      </c>
      <c r="C13" s="270" t="s">
        <v>281</v>
      </c>
      <c r="D13" s="271">
        <f>D4</f>
        <v>2025</v>
      </c>
      <c r="E13" s="271">
        <f t="shared" ref="E13:AQ13" si="2">E4</f>
        <v>2026</v>
      </c>
      <c r="F13" s="271">
        <f t="shared" si="2"/>
        <v>2027</v>
      </c>
      <c r="G13" s="271">
        <f t="shared" si="2"/>
        <v>2028</v>
      </c>
      <c r="H13" s="271">
        <f t="shared" si="2"/>
        <v>2029</v>
      </c>
      <c r="I13" s="271">
        <f t="shared" si="2"/>
        <v>2030</v>
      </c>
      <c r="J13" s="271">
        <f t="shared" si="2"/>
        <v>2031</v>
      </c>
      <c r="K13" s="271">
        <f t="shared" si="2"/>
        <v>2032</v>
      </c>
      <c r="L13" s="271">
        <f t="shared" si="2"/>
        <v>2033</v>
      </c>
      <c r="M13" s="271">
        <f t="shared" si="2"/>
        <v>2034</v>
      </c>
      <c r="N13" s="271">
        <f t="shared" si="2"/>
        <v>2035</v>
      </c>
      <c r="O13" s="271">
        <f t="shared" si="2"/>
        <v>2036</v>
      </c>
      <c r="P13" s="271">
        <f t="shared" si="2"/>
        <v>2037</v>
      </c>
      <c r="Q13" s="271">
        <f t="shared" si="2"/>
        <v>2038</v>
      </c>
      <c r="R13" s="271">
        <f t="shared" si="2"/>
        <v>2039</v>
      </c>
      <c r="S13" s="271">
        <f t="shared" si="2"/>
        <v>2040</v>
      </c>
      <c r="T13" s="271">
        <f t="shared" si="2"/>
        <v>2041</v>
      </c>
      <c r="U13" s="271">
        <f t="shared" si="2"/>
        <v>2042</v>
      </c>
      <c r="V13" s="271">
        <f t="shared" si="2"/>
        <v>2043</v>
      </c>
      <c r="W13" s="271">
        <f t="shared" si="2"/>
        <v>2044</v>
      </c>
      <c r="X13" s="271">
        <f t="shared" si="2"/>
        <v>2045</v>
      </c>
      <c r="Y13" s="271">
        <f t="shared" si="2"/>
        <v>2046</v>
      </c>
      <c r="Z13" s="271">
        <f t="shared" si="2"/>
        <v>2047</v>
      </c>
      <c r="AA13" s="271">
        <f t="shared" si="2"/>
        <v>2048</v>
      </c>
      <c r="AB13" s="271">
        <f t="shared" si="2"/>
        <v>2049</v>
      </c>
      <c r="AC13" s="271">
        <f t="shared" si="2"/>
        <v>2050</v>
      </c>
      <c r="AD13" s="271">
        <f t="shared" si="2"/>
        <v>2051</v>
      </c>
      <c r="AE13" s="271">
        <f t="shared" si="2"/>
        <v>2052</v>
      </c>
      <c r="AF13" s="271">
        <f t="shared" si="2"/>
        <v>2053</v>
      </c>
      <c r="AG13" s="271">
        <f t="shared" si="2"/>
        <v>2054</v>
      </c>
      <c r="AH13" s="271">
        <f t="shared" si="2"/>
        <v>2055</v>
      </c>
      <c r="AI13" s="271">
        <f t="shared" si="2"/>
        <v>2056</v>
      </c>
      <c r="AJ13" s="271">
        <f t="shared" si="2"/>
        <v>2057</v>
      </c>
      <c r="AK13" s="271">
        <f t="shared" si="2"/>
        <v>2058</v>
      </c>
      <c r="AL13" s="271">
        <f t="shared" si="2"/>
        <v>2059</v>
      </c>
      <c r="AM13" s="271">
        <f t="shared" si="2"/>
        <v>2060</v>
      </c>
      <c r="AN13" s="271">
        <f t="shared" si="2"/>
        <v>2061</v>
      </c>
      <c r="AO13" s="271">
        <f t="shared" si="2"/>
        <v>2062</v>
      </c>
      <c r="AP13" s="271">
        <f t="shared" si="2"/>
        <v>2063</v>
      </c>
      <c r="AQ13" s="271">
        <f t="shared" si="2"/>
        <v>2064</v>
      </c>
    </row>
    <row r="14" spans="2:43" x14ac:dyDescent="0.2">
      <c r="B14" s="266" t="s">
        <v>204</v>
      </c>
      <c r="C14" s="272">
        <f>SUM(D14:AQ14)</f>
        <v>32544417.921526562</v>
      </c>
      <c r="D14" s="273">
        <v>0</v>
      </c>
      <c r="E14" s="273">
        <v>2169627.8614351042</v>
      </c>
      <c r="F14" s="273">
        <v>4339255.7228702083</v>
      </c>
      <c r="G14" s="273">
        <v>6508883.5843053125</v>
      </c>
      <c r="H14" s="273">
        <v>8678511.4457404166</v>
      </c>
      <c r="I14" s="273">
        <v>10848139.307175521</v>
      </c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</row>
    <row r="15" spans="2:43" x14ac:dyDescent="0.2">
      <c r="B15" s="266" t="s">
        <v>205</v>
      </c>
      <c r="C15" s="272">
        <f>SUM(D15:AQ15)</f>
        <v>18820836.571759939</v>
      </c>
      <c r="D15" s="273">
        <v>0</v>
      </c>
      <c r="E15" s="273">
        <v>1254722.4381173293</v>
      </c>
      <c r="F15" s="273">
        <v>2509444.8762346585</v>
      </c>
      <c r="G15" s="273">
        <v>3764167.3143519876</v>
      </c>
      <c r="H15" s="273">
        <v>5018889.7524693171</v>
      </c>
      <c r="I15" s="273">
        <v>6273612.1905866461</v>
      </c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</row>
    <row r="16" spans="2:43" x14ac:dyDescent="0.2">
      <c r="B16" s="266" t="s">
        <v>206</v>
      </c>
      <c r="C16" s="272">
        <f>SUM(D16:AQ16)</f>
        <v>12037444.482730314</v>
      </c>
      <c r="D16" s="273">
        <v>0</v>
      </c>
      <c r="E16" s="273">
        <v>802496.29884868755</v>
      </c>
      <c r="F16" s="273">
        <v>1604992.5976973751</v>
      </c>
      <c r="G16" s="273">
        <v>2407488.896546063</v>
      </c>
      <c r="H16" s="273">
        <v>3209985.1953947502</v>
      </c>
      <c r="I16" s="273">
        <v>4012481.494243437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</row>
    <row r="17" spans="2:43" x14ac:dyDescent="0.2">
      <c r="B17" s="267" t="s">
        <v>281</v>
      </c>
      <c r="C17" s="274">
        <f>SUM(D17:AQ17)</f>
        <v>63402698.976016805</v>
      </c>
      <c r="D17" s="274">
        <f t="shared" ref="D17:AQ17" si="3">SUM(D14:D16)</f>
        <v>0</v>
      </c>
      <c r="E17" s="274">
        <f t="shared" si="3"/>
        <v>4226846.5984011209</v>
      </c>
      <c r="F17" s="274">
        <f t="shared" si="3"/>
        <v>8453693.1968022417</v>
      </c>
      <c r="G17" s="274">
        <f t="shared" si="3"/>
        <v>12680539.795203362</v>
      </c>
      <c r="H17" s="274">
        <f t="shared" si="3"/>
        <v>16907386.393604483</v>
      </c>
      <c r="I17" s="274">
        <f t="shared" si="3"/>
        <v>21134232.992005602</v>
      </c>
      <c r="J17" s="274">
        <f t="shared" si="3"/>
        <v>0</v>
      </c>
      <c r="K17" s="274">
        <f t="shared" si="3"/>
        <v>0</v>
      </c>
      <c r="L17" s="274">
        <f t="shared" si="3"/>
        <v>0</v>
      </c>
      <c r="M17" s="274">
        <f t="shared" si="3"/>
        <v>0</v>
      </c>
      <c r="N17" s="274">
        <f t="shared" si="3"/>
        <v>0</v>
      </c>
      <c r="O17" s="274">
        <f t="shared" si="3"/>
        <v>0</v>
      </c>
      <c r="P17" s="274">
        <f t="shared" si="3"/>
        <v>0</v>
      </c>
      <c r="Q17" s="274">
        <f t="shared" si="3"/>
        <v>0</v>
      </c>
      <c r="R17" s="274">
        <f t="shared" si="3"/>
        <v>0</v>
      </c>
      <c r="S17" s="274">
        <f t="shared" si="3"/>
        <v>0</v>
      </c>
      <c r="T17" s="274">
        <f t="shared" si="3"/>
        <v>0</v>
      </c>
      <c r="U17" s="274">
        <f t="shared" si="3"/>
        <v>0</v>
      </c>
      <c r="V17" s="274">
        <f t="shared" si="3"/>
        <v>0</v>
      </c>
      <c r="W17" s="274">
        <f t="shared" si="3"/>
        <v>0</v>
      </c>
      <c r="X17" s="274">
        <f t="shared" si="3"/>
        <v>0</v>
      </c>
      <c r="Y17" s="274">
        <f t="shared" si="3"/>
        <v>0</v>
      </c>
      <c r="Z17" s="274">
        <f t="shared" si="3"/>
        <v>0</v>
      </c>
      <c r="AA17" s="274">
        <f t="shared" si="3"/>
        <v>0</v>
      </c>
      <c r="AB17" s="274">
        <f t="shared" si="3"/>
        <v>0</v>
      </c>
      <c r="AC17" s="274">
        <f t="shared" si="3"/>
        <v>0</v>
      </c>
      <c r="AD17" s="274">
        <f t="shared" si="3"/>
        <v>0</v>
      </c>
      <c r="AE17" s="274">
        <f t="shared" si="3"/>
        <v>0</v>
      </c>
      <c r="AF17" s="274">
        <f t="shared" si="3"/>
        <v>0</v>
      </c>
      <c r="AG17" s="274">
        <f t="shared" si="3"/>
        <v>0</v>
      </c>
      <c r="AH17" s="274">
        <f t="shared" si="3"/>
        <v>0</v>
      </c>
      <c r="AI17" s="274">
        <f t="shared" si="3"/>
        <v>0</v>
      </c>
      <c r="AJ17" s="274">
        <f t="shared" si="3"/>
        <v>0</v>
      </c>
      <c r="AK17" s="274">
        <f t="shared" si="3"/>
        <v>0</v>
      </c>
      <c r="AL17" s="274">
        <f t="shared" si="3"/>
        <v>0</v>
      </c>
      <c r="AM17" s="274">
        <f t="shared" si="3"/>
        <v>0</v>
      </c>
      <c r="AN17" s="274">
        <f t="shared" si="3"/>
        <v>0</v>
      </c>
      <c r="AO17" s="274">
        <f t="shared" si="3"/>
        <v>0</v>
      </c>
      <c r="AP17" s="274">
        <f t="shared" si="3"/>
        <v>0</v>
      </c>
      <c r="AQ17" s="274">
        <f t="shared" si="3"/>
        <v>0</v>
      </c>
    </row>
    <row r="20" spans="2:43" x14ac:dyDescent="0.2">
      <c r="C20" s="266"/>
      <c r="D20" s="266" t="s">
        <v>279</v>
      </c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</row>
    <row r="21" spans="2:43" x14ac:dyDescent="0.2">
      <c r="B21" s="267" t="s">
        <v>444</v>
      </c>
      <c r="C21" s="267"/>
      <c r="D21" s="268">
        <v>1</v>
      </c>
      <c r="E21" s="268">
        <v>2</v>
      </c>
      <c r="F21" s="268">
        <v>3</v>
      </c>
      <c r="G21" s="268">
        <v>4</v>
      </c>
      <c r="H21" s="268">
        <v>5</v>
      </c>
      <c r="I21" s="268">
        <v>6</v>
      </c>
      <c r="J21" s="268">
        <v>7</v>
      </c>
      <c r="K21" s="268">
        <v>8</v>
      </c>
      <c r="L21" s="268">
        <v>9</v>
      </c>
      <c r="M21" s="268">
        <v>10</v>
      </c>
      <c r="N21" s="268">
        <v>11</v>
      </c>
      <c r="O21" s="268">
        <v>12</v>
      </c>
      <c r="P21" s="268">
        <v>13</v>
      </c>
      <c r="Q21" s="268">
        <v>14</v>
      </c>
      <c r="R21" s="268">
        <v>15</v>
      </c>
      <c r="S21" s="268">
        <v>16</v>
      </c>
      <c r="T21" s="268">
        <v>17</v>
      </c>
      <c r="U21" s="268">
        <v>18</v>
      </c>
      <c r="V21" s="268">
        <v>19</v>
      </c>
      <c r="W21" s="268">
        <v>20</v>
      </c>
      <c r="X21" s="268">
        <v>21</v>
      </c>
      <c r="Y21" s="268">
        <v>22</v>
      </c>
      <c r="Z21" s="268">
        <v>23</v>
      </c>
      <c r="AA21" s="268">
        <v>24</v>
      </c>
      <c r="AB21" s="268">
        <v>25</v>
      </c>
      <c r="AC21" s="268">
        <v>26</v>
      </c>
      <c r="AD21" s="268">
        <v>27</v>
      </c>
      <c r="AE21" s="268">
        <v>28</v>
      </c>
      <c r="AF21" s="268">
        <v>29</v>
      </c>
      <c r="AG21" s="268">
        <v>30</v>
      </c>
      <c r="AH21" s="268">
        <v>31</v>
      </c>
      <c r="AI21" s="268">
        <v>32</v>
      </c>
      <c r="AJ21" s="268">
        <v>33</v>
      </c>
      <c r="AK21" s="268">
        <v>34</v>
      </c>
      <c r="AL21" s="268">
        <v>35</v>
      </c>
      <c r="AM21" s="268">
        <v>36</v>
      </c>
      <c r="AN21" s="268">
        <v>37</v>
      </c>
      <c r="AO21" s="268">
        <v>38</v>
      </c>
      <c r="AP21" s="268">
        <v>39</v>
      </c>
      <c r="AQ21" s="268">
        <v>40</v>
      </c>
    </row>
    <row r="22" spans="2:43" x14ac:dyDescent="0.2">
      <c r="B22" s="269" t="s">
        <v>422</v>
      </c>
      <c r="C22" s="270" t="s">
        <v>281</v>
      </c>
      <c r="D22" s="271">
        <f>D4</f>
        <v>2025</v>
      </c>
      <c r="E22" s="271">
        <f t="shared" ref="E22:AQ22" si="4">E4</f>
        <v>2026</v>
      </c>
      <c r="F22" s="271">
        <f t="shared" si="4"/>
        <v>2027</v>
      </c>
      <c r="G22" s="271">
        <f t="shared" si="4"/>
        <v>2028</v>
      </c>
      <c r="H22" s="271">
        <f t="shared" si="4"/>
        <v>2029</v>
      </c>
      <c r="I22" s="271">
        <f t="shared" si="4"/>
        <v>2030</v>
      </c>
      <c r="J22" s="271">
        <f t="shared" si="4"/>
        <v>2031</v>
      </c>
      <c r="K22" s="271">
        <f t="shared" si="4"/>
        <v>2032</v>
      </c>
      <c r="L22" s="271">
        <f t="shared" si="4"/>
        <v>2033</v>
      </c>
      <c r="M22" s="271">
        <f t="shared" si="4"/>
        <v>2034</v>
      </c>
      <c r="N22" s="271">
        <f t="shared" si="4"/>
        <v>2035</v>
      </c>
      <c r="O22" s="271">
        <f t="shared" si="4"/>
        <v>2036</v>
      </c>
      <c r="P22" s="271">
        <f t="shared" si="4"/>
        <v>2037</v>
      </c>
      <c r="Q22" s="271">
        <f t="shared" si="4"/>
        <v>2038</v>
      </c>
      <c r="R22" s="271">
        <f t="shared" si="4"/>
        <v>2039</v>
      </c>
      <c r="S22" s="271">
        <f t="shared" si="4"/>
        <v>2040</v>
      </c>
      <c r="T22" s="271">
        <f t="shared" si="4"/>
        <v>2041</v>
      </c>
      <c r="U22" s="271">
        <f t="shared" si="4"/>
        <v>2042</v>
      </c>
      <c r="V22" s="271">
        <f t="shared" si="4"/>
        <v>2043</v>
      </c>
      <c r="W22" s="271">
        <f t="shared" si="4"/>
        <v>2044</v>
      </c>
      <c r="X22" s="271">
        <f t="shared" si="4"/>
        <v>2045</v>
      </c>
      <c r="Y22" s="271">
        <f t="shared" si="4"/>
        <v>2046</v>
      </c>
      <c r="Z22" s="271">
        <f t="shared" si="4"/>
        <v>2047</v>
      </c>
      <c r="AA22" s="271">
        <f t="shared" si="4"/>
        <v>2048</v>
      </c>
      <c r="AB22" s="271">
        <f t="shared" si="4"/>
        <v>2049</v>
      </c>
      <c r="AC22" s="271">
        <f t="shared" si="4"/>
        <v>2050</v>
      </c>
      <c r="AD22" s="271">
        <f t="shared" si="4"/>
        <v>2051</v>
      </c>
      <c r="AE22" s="271">
        <f t="shared" si="4"/>
        <v>2052</v>
      </c>
      <c r="AF22" s="271">
        <f t="shared" si="4"/>
        <v>2053</v>
      </c>
      <c r="AG22" s="271">
        <f t="shared" si="4"/>
        <v>2054</v>
      </c>
      <c r="AH22" s="271">
        <f t="shared" si="4"/>
        <v>2055</v>
      </c>
      <c r="AI22" s="271">
        <f t="shared" si="4"/>
        <v>2056</v>
      </c>
      <c r="AJ22" s="271">
        <f t="shared" si="4"/>
        <v>2057</v>
      </c>
      <c r="AK22" s="271">
        <f t="shared" si="4"/>
        <v>2058</v>
      </c>
      <c r="AL22" s="271">
        <f t="shared" si="4"/>
        <v>2059</v>
      </c>
      <c r="AM22" s="271">
        <f t="shared" si="4"/>
        <v>2060</v>
      </c>
      <c r="AN22" s="271">
        <f t="shared" si="4"/>
        <v>2061</v>
      </c>
      <c r="AO22" s="271">
        <f t="shared" si="4"/>
        <v>2062</v>
      </c>
      <c r="AP22" s="271">
        <f t="shared" si="4"/>
        <v>2063</v>
      </c>
      <c r="AQ22" s="271">
        <f t="shared" si="4"/>
        <v>2064</v>
      </c>
    </row>
    <row r="23" spans="2:43" x14ac:dyDescent="0.2">
      <c r="B23" s="266" t="s">
        <v>204</v>
      </c>
      <c r="C23" s="272">
        <f>SUM(D23:AQ23)</f>
        <v>1712864.1011329801</v>
      </c>
      <c r="D23" s="272">
        <f t="shared" ref="D23:AQ25" si="5">D5-D14</f>
        <v>0</v>
      </c>
      <c r="E23" s="272">
        <f t="shared" si="5"/>
        <v>114190.94007553207</v>
      </c>
      <c r="F23" s="272">
        <f t="shared" si="5"/>
        <v>228381.88015106414</v>
      </c>
      <c r="G23" s="272">
        <f t="shared" si="5"/>
        <v>342572.82022659574</v>
      </c>
      <c r="H23" s="272">
        <f t="shared" si="5"/>
        <v>456763.76030212827</v>
      </c>
      <c r="I23" s="272">
        <f t="shared" si="5"/>
        <v>570954.70037765987</v>
      </c>
      <c r="J23" s="272">
        <f t="shared" si="5"/>
        <v>0</v>
      </c>
      <c r="K23" s="272">
        <f t="shared" si="5"/>
        <v>0</v>
      </c>
      <c r="L23" s="272">
        <f t="shared" si="5"/>
        <v>0</v>
      </c>
      <c r="M23" s="272">
        <f t="shared" si="5"/>
        <v>0</v>
      </c>
      <c r="N23" s="272">
        <f t="shared" si="5"/>
        <v>0</v>
      </c>
      <c r="O23" s="272">
        <f t="shared" si="5"/>
        <v>0</v>
      </c>
      <c r="P23" s="272">
        <f t="shared" si="5"/>
        <v>0</v>
      </c>
      <c r="Q23" s="272">
        <f t="shared" si="5"/>
        <v>0</v>
      </c>
      <c r="R23" s="272">
        <f t="shared" si="5"/>
        <v>0</v>
      </c>
      <c r="S23" s="272">
        <f t="shared" si="5"/>
        <v>0</v>
      </c>
      <c r="T23" s="272">
        <f t="shared" si="5"/>
        <v>0</v>
      </c>
      <c r="U23" s="272">
        <f t="shared" si="5"/>
        <v>0</v>
      </c>
      <c r="V23" s="272">
        <f t="shared" si="5"/>
        <v>0</v>
      </c>
      <c r="W23" s="272">
        <f t="shared" si="5"/>
        <v>0</v>
      </c>
      <c r="X23" s="272">
        <f t="shared" si="5"/>
        <v>0</v>
      </c>
      <c r="Y23" s="272">
        <f t="shared" si="5"/>
        <v>0</v>
      </c>
      <c r="Z23" s="272">
        <f t="shared" si="5"/>
        <v>0</v>
      </c>
      <c r="AA23" s="272">
        <f t="shared" si="5"/>
        <v>0</v>
      </c>
      <c r="AB23" s="272">
        <f t="shared" si="5"/>
        <v>0</v>
      </c>
      <c r="AC23" s="272">
        <f t="shared" si="5"/>
        <v>0</v>
      </c>
      <c r="AD23" s="272">
        <f t="shared" si="5"/>
        <v>0</v>
      </c>
      <c r="AE23" s="272">
        <f t="shared" si="5"/>
        <v>0</v>
      </c>
      <c r="AF23" s="272">
        <f t="shared" si="5"/>
        <v>0</v>
      </c>
      <c r="AG23" s="272">
        <f t="shared" si="5"/>
        <v>0</v>
      </c>
      <c r="AH23" s="272">
        <f t="shared" si="5"/>
        <v>0</v>
      </c>
      <c r="AI23" s="272">
        <f t="shared" si="5"/>
        <v>0</v>
      </c>
      <c r="AJ23" s="272">
        <f t="shared" si="5"/>
        <v>0</v>
      </c>
      <c r="AK23" s="272">
        <f t="shared" si="5"/>
        <v>0</v>
      </c>
      <c r="AL23" s="272">
        <f t="shared" si="5"/>
        <v>0</v>
      </c>
      <c r="AM23" s="272">
        <f t="shared" si="5"/>
        <v>0</v>
      </c>
      <c r="AN23" s="272">
        <f t="shared" si="5"/>
        <v>0</v>
      </c>
      <c r="AO23" s="272">
        <f t="shared" si="5"/>
        <v>0</v>
      </c>
      <c r="AP23" s="272">
        <f t="shared" si="5"/>
        <v>0</v>
      </c>
      <c r="AQ23" s="272">
        <f t="shared" si="5"/>
        <v>0</v>
      </c>
    </row>
    <row r="24" spans="2:43" x14ac:dyDescent="0.2">
      <c r="B24" s="266" t="s">
        <v>205</v>
      </c>
      <c r="C24" s="272">
        <f>SUM(D24:AQ24)</f>
        <v>990570.34588210261</v>
      </c>
      <c r="D24" s="272">
        <f t="shared" si="5"/>
        <v>0</v>
      </c>
      <c r="E24" s="272">
        <f t="shared" si="5"/>
        <v>66038.023058806779</v>
      </c>
      <c r="F24" s="272">
        <f t="shared" si="5"/>
        <v>132076.04611761356</v>
      </c>
      <c r="G24" s="272">
        <f t="shared" si="5"/>
        <v>198114.06917642057</v>
      </c>
      <c r="H24" s="272">
        <f t="shared" si="5"/>
        <v>264152.09223522712</v>
      </c>
      <c r="I24" s="272">
        <f t="shared" si="5"/>
        <v>330190.11529403459</v>
      </c>
      <c r="J24" s="272">
        <f t="shared" si="5"/>
        <v>0</v>
      </c>
      <c r="K24" s="272">
        <f t="shared" si="5"/>
        <v>0</v>
      </c>
      <c r="L24" s="272">
        <f t="shared" si="5"/>
        <v>0</v>
      </c>
      <c r="M24" s="272">
        <f t="shared" si="5"/>
        <v>0</v>
      </c>
      <c r="N24" s="272">
        <f t="shared" si="5"/>
        <v>0</v>
      </c>
      <c r="O24" s="272">
        <f t="shared" si="5"/>
        <v>0</v>
      </c>
      <c r="P24" s="272">
        <f t="shared" si="5"/>
        <v>0</v>
      </c>
      <c r="Q24" s="272">
        <f t="shared" si="5"/>
        <v>0</v>
      </c>
      <c r="R24" s="272">
        <f t="shared" si="5"/>
        <v>0</v>
      </c>
      <c r="S24" s="272">
        <f t="shared" si="5"/>
        <v>0</v>
      </c>
      <c r="T24" s="272">
        <f t="shared" si="5"/>
        <v>0</v>
      </c>
      <c r="U24" s="272">
        <f t="shared" si="5"/>
        <v>0</v>
      </c>
      <c r="V24" s="272">
        <f t="shared" si="5"/>
        <v>0</v>
      </c>
      <c r="W24" s="272">
        <f t="shared" si="5"/>
        <v>0</v>
      </c>
      <c r="X24" s="272">
        <f t="shared" si="5"/>
        <v>0</v>
      </c>
      <c r="Y24" s="272">
        <f t="shared" si="5"/>
        <v>0</v>
      </c>
      <c r="Z24" s="272">
        <f t="shared" si="5"/>
        <v>0</v>
      </c>
      <c r="AA24" s="272">
        <f t="shared" si="5"/>
        <v>0</v>
      </c>
      <c r="AB24" s="272">
        <f t="shared" si="5"/>
        <v>0</v>
      </c>
      <c r="AC24" s="272">
        <f t="shared" si="5"/>
        <v>0</v>
      </c>
      <c r="AD24" s="272">
        <f t="shared" si="5"/>
        <v>0</v>
      </c>
      <c r="AE24" s="272">
        <f t="shared" si="5"/>
        <v>0</v>
      </c>
      <c r="AF24" s="272">
        <f t="shared" si="5"/>
        <v>0</v>
      </c>
      <c r="AG24" s="272">
        <f t="shared" si="5"/>
        <v>0</v>
      </c>
      <c r="AH24" s="272">
        <f t="shared" si="5"/>
        <v>0</v>
      </c>
      <c r="AI24" s="272">
        <f t="shared" si="5"/>
        <v>0</v>
      </c>
      <c r="AJ24" s="272">
        <f t="shared" si="5"/>
        <v>0</v>
      </c>
      <c r="AK24" s="272">
        <f t="shared" si="5"/>
        <v>0</v>
      </c>
      <c r="AL24" s="272">
        <f t="shared" si="5"/>
        <v>0</v>
      </c>
      <c r="AM24" s="272">
        <f t="shared" si="5"/>
        <v>0</v>
      </c>
      <c r="AN24" s="272">
        <f t="shared" si="5"/>
        <v>0</v>
      </c>
      <c r="AO24" s="272">
        <f t="shared" si="5"/>
        <v>0</v>
      </c>
      <c r="AP24" s="272">
        <f t="shared" si="5"/>
        <v>0</v>
      </c>
      <c r="AQ24" s="272">
        <f t="shared" si="5"/>
        <v>0</v>
      </c>
    </row>
    <row r="25" spans="2:43" x14ac:dyDescent="0.2">
      <c r="B25" s="266" t="s">
        <v>206</v>
      </c>
      <c r="C25" s="275">
        <f>SUM(D25:AQ25)</f>
        <v>633549.70961738611</v>
      </c>
      <c r="D25" s="275">
        <f t="shared" si="5"/>
        <v>0</v>
      </c>
      <c r="E25" s="272">
        <f t="shared" si="5"/>
        <v>42236.64730782574</v>
      </c>
      <c r="F25" s="272">
        <f t="shared" si="5"/>
        <v>84473.294615651481</v>
      </c>
      <c r="G25" s="272">
        <f t="shared" si="5"/>
        <v>126709.94192347722</v>
      </c>
      <c r="H25" s="272">
        <f t="shared" si="5"/>
        <v>168946.58923130296</v>
      </c>
      <c r="I25" s="272">
        <f t="shared" si="5"/>
        <v>211183.2365391287</v>
      </c>
      <c r="J25" s="272">
        <f t="shared" si="5"/>
        <v>0</v>
      </c>
      <c r="K25" s="272">
        <f t="shared" si="5"/>
        <v>0</v>
      </c>
      <c r="L25" s="272">
        <f t="shared" si="5"/>
        <v>0</v>
      </c>
      <c r="M25" s="272">
        <f t="shared" si="5"/>
        <v>0</v>
      </c>
      <c r="N25" s="272">
        <f t="shared" si="5"/>
        <v>0</v>
      </c>
      <c r="O25" s="272">
        <f t="shared" si="5"/>
        <v>0</v>
      </c>
      <c r="P25" s="272">
        <f t="shared" si="5"/>
        <v>0</v>
      </c>
      <c r="Q25" s="272">
        <f t="shared" si="5"/>
        <v>0</v>
      </c>
      <c r="R25" s="272">
        <f t="shared" si="5"/>
        <v>0</v>
      </c>
      <c r="S25" s="272">
        <f t="shared" si="5"/>
        <v>0</v>
      </c>
      <c r="T25" s="272">
        <f t="shared" si="5"/>
        <v>0</v>
      </c>
      <c r="U25" s="272">
        <f t="shared" si="5"/>
        <v>0</v>
      </c>
      <c r="V25" s="272">
        <f t="shared" si="5"/>
        <v>0</v>
      </c>
      <c r="W25" s="272">
        <f t="shared" si="5"/>
        <v>0</v>
      </c>
      <c r="X25" s="272">
        <f t="shared" si="5"/>
        <v>0</v>
      </c>
      <c r="Y25" s="272">
        <f t="shared" si="5"/>
        <v>0</v>
      </c>
      <c r="Z25" s="272">
        <f t="shared" si="5"/>
        <v>0</v>
      </c>
      <c r="AA25" s="272">
        <f t="shared" si="5"/>
        <v>0</v>
      </c>
      <c r="AB25" s="272">
        <f t="shared" si="5"/>
        <v>0</v>
      </c>
      <c r="AC25" s="272">
        <f t="shared" si="5"/>
        <v>0</v>
      </c>
      <c r="AD25" s="272">
        <f t="shared" si="5"/>
        <v>0</v>
      </c>
      <c r="AE25" s="272">
        <f t="shared" si="5"/>
        <v>0</v>
      </c>
      <c r="AF25" s="272">
        <f t="shared" si="5"/>
        <v>0</v>
      </c>
      <c r="AG25" s="272">
        <f t="shared" si="5"/>
        <v>0</v>
      </c>
      <c r="AH25" s="272">
        <f t="shared" si="5"/>
        <v>0</v>
      </c>
      <c r="AI25" s="272">
        <f t="shared" si="5"/>
        <v>0</v>
      </c>
      <c r="AJ25" s="272">
        <f t="shared" si="5"/>
        <v>0</v>
      </c>
      <c r="AK25" s="272">
        <f t="shared" si="5"/>
        <v>0</v>
      </c>
      <c r="AL25" s="272">
        <f t="shared" si="5"/>
        <v>0</v>
      </c>
      <c r="AM25" s="272">
        <f t="shared" si="5"/>
        <v>0</v>
      </c>
      <c r="AN25" s="272">
        <f t="shared" si="5"/>
        <v>0</v>
      </c>
      <c r="AO25" s="272">
        <f t="shared" si="5"/>
        <v>0</v>
      </c>
      <c r="AP25" s="272">
        <f t="shared" si="5"/>
        <v>0</v>
      </c>
      <c r="AQ25" s="272">
        <f t="shared" si="5"/>
        <v>0</v>
      </c>
    </row>
    <row r="26" spans="2:43" x14ac:dyDescent="0.2">
      <c r="B26" s="276" t="s">
        <v>445</v>
      </c>
      <c r="C26" s="277">
        <f>SUM(D26:AQ26)</f>
        <v>3336984.1566324686</v>
      </c>
      <c r="D26" s="277">
        <f t="shared" ref="D26:AQ26" si="6">SUM(D23:D25)</f>
        <v>0</v>
      </c>
      <c r="E26" s="277">
        <f t="shared" si="6"/>
        <v>222465.61044216459</v>
      </c>
      <c r="F26" s="277">
        <f t="shared" si="6"/>
        <v>444931.22088432917</v>
      </c>
      <c r="G26" s="277">
        <f t="shared" si="6"/>
        <v>667396.83132649353</v>
      </c>
      <c r="H26" s="277">
        <f t="shared" si="6"/>
        <v>889862.44176865835</v>
      </c>
      <c r="I26" s="277">
        <f t="shared" si="6"/>
        <v>1112328.0522108232</v>
      </c>
      <c r="J26" s="277">
        <f t="shared" si="6"/>
        <v>0</v>
      </c>
      <c r="K26" s="277">
        <f t="shared" si="6"/>
        <v>0</v>
      </c>
      <c r="L26" s="277">
        <f t="shared" si="6"/>
        <v>0</v>
      </c>
      <c r="M26" s="277">
        <f t="shared" si="6"/>
        <v>0</v>
      </c>
      <c r="N26" s="277">
        <f t="shared" si="6"/>
        <v>0</v>
      </c>
      <c r="O26" s="277">
        <f t="shared" si="6"/>
        <v>0</v>
      </c>
      <c r="P26" s="277">
        <f t="shared" si="6"/>
        <v>0</v>
      </c>
      <c r="Q26" s="277">
        <f t="shared" si="6"/>
        <v>0</v>
      </c>
      <c r="R26" s="277">
        <f t="shared" si="6"/>
        <v>0</v>
      </c>
      <c r="S26" s="277">
        <f t="shared" si="6"/>
        <v>0</v>
      </c>
      <c r="T26" s="277">
        <f t="shared" si="6"/>
        <v>0</v>
      </c>
      <c r="U26" s="277">
        <f t="shared" si="6"/>
        <v>0</v>
      </c>
      <c r="V26" s="277">
        <f t="shared" si="6"/>
        <v>0</v>
      </c>
      <c r="W26" s="277">
        <f t="shared" si="6"/>
        <v>0</v>
      </c>
      <c r="X26" s="277">
        <f t="shared" si="6"/>
        <v>0</v>
      </c>
      <c r="Y26" s="277">
        <f t="shared" si="6"/>
        <v>0</v>
      </c>
      <c r="Z26" s="277">
        <f t="shared" si="6"/>
        <v>0</v>
      </c>
      <c r="AA26" s="277">
        <f t="shared" si="6"/>
        <v>0</v>
      </c>
      <c r="AB26" s="277">
        <f t="shared" si="6"/>
        <v>0</v>
      </c>
      <c r="AC26" s="277">
        <f t="shared" si="6"/>
        <v>0</v>
      </c>
      <c r="AD26" s="277">
        <f t="shared" si="6"/>
        <v>0</v>
      </c>
      <c r="AE26" s="277">
        <f t="shared" si="6"/>
        <v>0</v>
      </c>
      <c r="AF26" s="277">
        <f t="shared" si="6"/>
        <v>0</v>
      </c>
      <c r="AG26" s="277">
        <f t="shared" si="6"/>
        <v>0</v>
      </c>
      <c r="AH26" s="277">
        <f t="shared" si="6"/>
        <v>0</v>
      </c>
      <c r="AI26" s="277">
        <f t="shared" si="6"/>
        <v>0</v>
      </c>
      <c r="AJ26" s="277">
        <f t="shared" si="6"/>
        <v>0</v>
      </c>
      <c r="AK26" s="277">
        <f t="shared" si="6"/>
        <v>0</v>
      </c>
      <c r="AL26" s="277">
        <f t="shared" si="6"/>
        <v>0</v>
      </c>
      <c r="AM26" s="277">
        <f t="shared" si="6"/>
        <v>0</v>
      </c>
      <c r="AN26" s="277">
        <f t="shared" si="6"/>
        <v>0</v>
      </c>
      <c r="AO26" s="277">
        <f t="shared" si="6"/>
        <v>0</v>
      </c>
      <c r="AP26" s="277">
        <f t="shared" si="6"/>
        <v>0</v>
      </c>
      <c r="AQ26" s="277">
        <f t="shared" si="6"/>
        <v>0</v>
      </c>
    </row>
  </sheetData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AQ78"/>
  <sheetViews>
    <sheetView zoomScaleNormal="100" workbookViewId="0"/>
  </sheetViews>
  <sheetFormatPr defaultColWidth="9.140625" defaultRowHeight="11.25" x14ac:dyDescent="0.2"/>
  <cols>
    <col min="1" max="1" width="3.7109375" style="30" customWidth="1"/>
    <col min="2" max="2" width="42.7109375" style="30" customWidth="1"/>
    <col min="3" max="3" width="11.7109375" style="30" customWidth="1"/>
    <col min="4" max="43" width="4.28515625" style="30" bestFit="1" customWidth="1"/>
    <col min="44" max="16384" width="9.140625" style="30"/>
  </cols>
  <sheetData>
    <row r="2" spans="2:43" x14ac:dyDescent="0.2">
      <c r="B2" s="31"/>
      <c r="C2" s="31"/>
      <c r="D2" s="31" t="s">
        <v>279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x14ac:dyDescent="0.2">
      <c r="B3" s="32" t="s">
        <v>446</v>
      </c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  <c r="AM3" s="33">
        <v>36</v>
      </c>
      <c r="AN3" s="33">
        <v>37</v>
      </c>
      <c r="AO3" s="33">
        <v>38</v>
      </c>
      <c r="AP3" s="33">
        <v>39</v>
      </c>
      <c r="AQ3" s="33">
        <v>40</v>
      </c>
    </row>
    <row r="4" spans="2:43" x14ac:dyDescent="0.2">
      <c r="B4" s="34" t="s">
        <v>336</v>
      </c>
      <c r="C4" s="278" t="s">
        <v>281</v>
      </c>
      <c r="D4" s="35">
        <f>Parametre!C13</f>
        <v>2025</v>
      </c>
      <c r="E4" s="35">
        <f>D4+$D$3</f>
        <v>2026</v>
      </c>
      <c r="F4" s="35">
        <f t="shared" ref="F4:AG4" si="0">E4+$D$3</f>
        <v>2027</v>
      </c>
      <c r="G4" s="35">
        <f t="shared" si="0"/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AG4+$D$3</f>
        <v>2055</v>
      </c>
      <c r="AI4" s="35">
        <f t="shared" ref="AI4" si="2">AH4+$D$3</f>
        <v>2056</v>
      </c>
      <c r="AJ4" s="35">
        <f t="shared" ref="AJ4" si="3">AI4+$D$3</f>
        <v>2057</v>
      </c>
      <c r="AK4" s="35">
        <f t="shared" ref="AK4" si="4">AJ4+$D$3</f>
        <v>2058</v>
      </c>
      <c r="AL4" s="35">
        <f t="shared" ref="AL4" si="5">AK4+$D$3</f>
        <v>2059</v>
      </c>
      <c r="AM4" s="35">
        <f t="shared" ref="AM4" si="6">AL4+$D$3</f>
        <v>2060</v>
      </c>
      <c r="AN4" s="35">
        <f t="shared" ref="AN4" si="7">AM4+$D$3</f>
        <v>2061</v>
      </c>
      <c r="AO4" s="35">
        <f t="shared" ref="AO4" si="8">AN4+$D$3</f>
        <v>2062</v>
      </c>
      <c r="AP4" s="35">
        <f t="shared" ref="AP4" si="9">AO4+$D$3</f>
        <v>2063</v>
      </c>
      <c r="AQ4" s="35">
        <f t="shared" ref="AQ4" si="10">AP4+$D$3</f>
        <v>2064</v>
      </c>
    </row>
    <row r="5" spans="2:43" x14ac:dyDescent="0.2">
      <c r="B5" s="338" t="s">
        <v>447</v>
      </c>
      <c r="C5" s="37">
        <f>SUM(D5:AQ5)</f>
        <v>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</row>
    <row r="6" spans="2:43" x14ac:dyDescent="0.2">
      <c r="B6" s="338" t="s">
        <v>448</v>
      </c>
      <c r="C6" s="37">
        <f t="shared" ref="C6:C7" si="11">SUM(D6:AQ6)</f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</row>
    <row r="7" spans="2:43" x14ac:dyDescent="0.2">
      <c r="B7" s="32" t="s">
        <v>281</v>
      </c>
      <c r="C7" s="122">
        <f t="shared" si="11"/>
        <v>0</v>
      </c>
      <c r="D7" s="122">
        <f t="shared" ref="D7:AG7" si="12">SUM(D5:D6)</f>
        <v>0</v>
      </c>
      <c r="E7" s="122">
        <f t="shared" si="12"/>
        <v>0</v>
      </c>
      <c r="F7" s="122">
        <f t="shared" si="12"/>
        <v>0</v>
      </c>
      <c r="G7" s="122">
        <f t="shared" si="12"/>
        <v>0</v>
      </c>
      <c r="H7" s="122">
        <f t="shared" si="12"/>
        <v>0</v>
      </c>
      <c r="I7" s="122">
        <f t="shared" si="12"/>
        <v>0</v>
      </c>
      <c r="J7" s="122">
        <f t="shared" si="12"/>
        <v>0</v>
      </c>
      <c r="K7" s="122">
        <f t="shared" si="12"/>
        <v>0</v>
      </c>
      <c r="L7" s="122">
        <f t="shared" si="12"/>
        <v>0</v>
      </c>
      <c r="M7" s="122">
        <f t="shared" si="12"/>
        <v>0</v>
      </c>
      <c r="N7" s="122">
        <f t="shared" si="12"/>
        <v>0</v>
      </c>
      <c r="O7" s="122">
        <f t="shared" si="12"/>
        <v>0</v>
      </c>
      <c r="P7" s="122">
        <f t="shared" si="12"/>
        <v>0</v>
      </c>
      <c r="Q7" s="122">
        <f t="shared" si="12"/>
        <v>0</v>
      </c>
      <c r="R7" s="122">
        <f t="shared" si="12"/>
        <v>0</v>
      </c>
      <c r="S7" s="122">
        <f t="shared" si="12"/>
        <v>0</v>
      </c>
      <c r="T7" s="122">
        <f t="shared" si="12"/>
        <v>0</v>
      </c>
      <c r="U7" s="122">
        <f t="shared" si="12"/>
        <v>0</v>
      </c>
      <c r="V7" s="122">
        <f t="shared" si="12"/>
        <v>0</v>
      </c>
      <c r="W7" s="122">
        <f t="shared" si="12"/>
        <v>0</v>
      </c>
      <c r="X7" s="122">
        <f t="shared" si="12"/>
        <v>0</v>
      </c>
      <c r="Y7" s="122">
        <f t="shared" si="12"/>
        <v>0</v>
      </c>
      <c r="Z7" s="122">
        <f t="shared" si="12"/>
        <v>0</v>
      </c>
      <c r="AA7" s="122">
        <f t="shared" si="12"/>
        <v>0</v>
      </c>
      <c r="AB7" s="122">
        <f t="shared" si="12"/>
        <v>0</v>
      </c>
      <c r="AC7" s="122">
        <f t="shared" si="12"/>
        <v>0</v>
      </c>
      <c r="AD7" s="122">
        <f t="shared" si="12"/>
        <v>0</v>
      </c>
      <c r="AE7" s="122">
        <f t="shared" si="12"/>
        <v>0</v>
      </c>
      <c r="AF7" s="122">
        <f t="shared" si="12"/>
        <v>0</v>
      </c>
      <c r="AG7" s="122">
        <f t="shared" si="12"/>
        <v>0</v>
      </c>
      <c r="AH7" s="122">
        <f t="shared" ref="AH7:AQ7" si="13">SUM(AH5:AH6)</f>
        <v>0</v>
      </c>
      <c r="AI7" s="122">
        <f t="shared" si="13"/>
        <v>0</v>
      </c>
      <c r="AJ7" s="122">
        <f t="shared" si="13"/>
        <v>0</v>
      </c>
      <c r="AK7" s="122">
        <f t="shared" si="13"/>
        <v>0</v>
      </c>
      <c r="AL7" s="122">
        <f t="shared" si="13"/>
        <v>0</v>
      </c>
      <c r="AM7" s="122">
        <f t="shared" si="13"/>
        <v>0</v>
      </c>
      <c r="AN7" s="122">
        <f t="shared" si="13"/>
        <v>0</v>
      </c>
      <c r="AO7" s="122">
        <f t="shared" si="13"/>
        <v>0</v>
      </c>
      <c r="AP7" s="122">
        <f t="shared" si="13"/>
        <v>0</v>
      </c>
      <c r="AQ7" s="122">
        <f t="shared" si="13"/>
        <v>0</v>
      </c>
    </row>
    <row r="10" spans="2:43" x14ac:dyDescent="0.2">
      <c r="B10" s="31"/>
      <c r="C10" s="31"/>
      <c r="D10" s="31" t="s">
        <v>279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</row>
    <row r="11" spans="2:43" x14ac:dyDescent="0.2">
      <c r="B11" s="32" t="s">
        <v>449</v>
      </c>
      <c r="C11" s="32"/>
      <c r="D11" s="33">
        <v>1</v>
      </c>
      <c r="E11" s="33">
        <v>2</v>
      </c>
      <c r="F11" s="33">
        <v>3</v>
      </c>
      <c r="G11" s="33">
        <v>4</v>
      </c>
      <c r="H11" s="33">
        <v>5</v>
      </c>
      <c r="I11" s="33">
        <v>6</v>
      </c>
      <c r="J11" s="33">
        <v>7</v>
      </c>
      <c r="K11" s="33">
        <v>8</v>
      </c>
      <c r="L11" s="33">
        <v>9</v>
      </c>
      <c r="M11" s="33">
        <v>10</v>
      </c>
      <c r="N11" s="33">
        <v>11</v>
      </c>
      <c r="O11" s="33">
        <v>12</v>
      </c>
      <c r="P11" s="33">
        <v>13</v>
      </c>
      <c r="Q11" s="33">
        <v>14</v>
      </c>
      <c r="R11" s="33">
        <v>15</v>
      </c>
      <c r="S11" s="33">
        <v>16</v>
      </c>
      <c r="T11" s="33">
        <v>17</v>
      </c>
      <c r="U11" s="33">
        <v>18</v>
      </c>
      <c r="V11" s="33">
        <v>19</v>
      </c>
      <c r="W11" s="33">
        <v>20</v>
      </c>
      <c r="X11" s="33">
        <v>21</v>
      </c>
      <c r="Y11" s="33">
        <v>22</v>
      </c>
      <c r="Z11" s="33">
        <v>23</v>
      </c>
      <c r="AA11" s="33">
        <v>24</v>
      </c>
      <c r="AB11" s="33">
        <v>25</v>
      </c>
      <c r="AC11" s="33">
        <v>26</v>
      </c>
      <c r="AD11" s="33">
        <v>27</v>
      </c>
      <c r="AE11" s="33">
        <v>28</v>
      </c>
      <c r="AF11" s="33">
        <v>29</v>
      </c>
      <c r="AG11" s="33">
        <v>30</v>
      </c>
      <c r="AH11" s="33">
        <v>31</v>
      </c>
      <c r="AI11" s="33">
        <v>32</v>
      </c>
      <c r="AJ11" s="33">
        <v>33</v>
      </c>
      <c r="AK11" s="33">
        <v>34</v>
      </c>
      <c r="AL11" s="33">
        <v>35</v>
      </c>
      <c r="AM11" s="33">
        <v>36</v>
      </c>
      <c r="AN11" s="33">
        <v>37</v>
      </c>
      <c r="AO11" s="33">
        <v>38</v>
      </c>
      <c r="AP11" s="33">
        <v>39</v>
      </c>
      <c r="AQ11" s="33">
        <v>40</v>
      </c>
    </row>
    <row r="12" spans="2:43" x14ac:dyDescent="0.2">
      <c r="B12" s="34" t="s">
        <v>344</v>
      </c>
      <c r="C12" s="278" t="s">
        <v>281</v>
      </c>
      <c r="D12" s="35">
        <f>D4</f>
        <v>2025</v>
      </c>
      <c r="E12" s="35">
        <f>D12+$D$3</f>
        <v>2026</v>
      </c>
      <c r="F12" s="35">
        <f t="shared" ref="F12" si="14">E12+$D$3</f>
        <v>2027</v>
      </c>
      <c r="G12" s="35">
        <f t="shared" ref="G12" si="15">F12+$D$3</f>
        <v>2028</v>
      </c>
      <c r="H12" s="35">
        <f t="shared" ref="H12" si="16">G12+$D$3</f>
        <v>2029</v>
      </c>
      <c r="I12" s="35">
        <f t="shared" ref="I12" si="17">H12+$D$3</f>
        <v>2030</v>
      </c>
      <c r="J12" s="35">
        <f t="shared" ref="J12" si="18">I12+$D$3</f>
        <v>2031</v>
      </c>
      <c r="K12" s="35">
        <f t="shared" ref="K12" si="19">J12+$D$3</f>
        <v>2032</v>
      </c>
      <c r="L12" s="35">
        <f t="shared" ref="L12" si="20">K12+$D$3</f>
        <v>2033</v>
      </c>
      <c r="M12" s="35">
        <f t="shared" ref="M12" si="21">L12+$D$3</f>
        <v>2034</v>
      </c>
      <c r="N12" s="35">
        <f t="shared" ref="N12" si="22">M12+$D$3</f>
        <v>2035</v>
      </c>
      <c r="O12" s="35">
        <f t="shared" ref="O12" si="23">N12+$D$3</f>
        <v>2036</v>
      </c>
      <c r="P12" s="35">
        <f t="shared" ref="P12" si="24">O12+$D$3</f>
        <v>2037</v>
      </c>
      <c r="Q12" s="35">
        <f t="shared" ref="Q12" si="25">P12+$D$3</f>
        <v>2038</v>
      </c>
      <c r="R12" s="35">
        <f t="shared" ref="R12" si="26">Q12+$D$3</f>
        <v>2039</v>
      </c>
      <c r="S12" s="35">
        <f t="shared" ref="S12" si="27">R12+$D$3</f>
        <v>2040</v>
      </c>
      <c r="T12" s="35">
        <f t="shared" ref="T12" si="28">S12+$D$3</f>
        <v>2041</v>
      </c>
      <c r="U12" s="35">
        <f t="shared" ref="U12" si="29">T12+$D$3</f>
        <v>2042</v>
      </c>
      <c r="V12" s="35">
        <f t="shared" ref="V12" si="30">U12+$D$3</f>
        <v>2043</v>
      </c>
      <c r="W12" s="35">
        <f t="shared" ref="W12" si="31">V12+$D$3</f>
        <v>2044</v>
      </c>
      <c r="X12" s="35">
        <f t="shared" ref="X12" si="32">W12+$D$3</f>
        <v>2045</v>
      </c>
      <c r="Y12" s="35">
        <f t="shared" ref="Y12" si="33">X12+$D$3</f>
        <v>2046</v>
      </c>
      <c r="Z12" s="35">
        <f t="shared" ref="Z12" si="34">Y12+$D$3</f>
        <v>2047</v>
      </c>
      <c r="AA12" s="35">
        <f t="shared" ref="AA12" si="35">Z12+$D$3</f>
        <v>2048</v>
      </c>
      <c r="AB12" s="35">
        <f t="shared" ref="AB12" si="36">AA12+$D$3</f>
        <v>2049</v>
      </c>
      <c r="AC12" s="35">
        <f t="shared" ref="AC12" si="37">AB12+$D$3</f>
        <v>2050</v>
      </c>
      <c r="AD12" s="35">
        <f t="shared" ref="AD12" si="38">AC12+$D$3</f>
        <v>2051</v>
      </c>
      <c r="AE12" s="35">
        <f t="shared" ref="AE12" si="39">AD12+$D$3</f>
        <v>2052</v>
      </c>
      <c r="AF12" s="35">
        <f t="shared" ref="AF12" si="40">AE12+$D$3</f>
        <v>2053</v>
      </c>
      <c r="AG12" s="35">
        <f t="shared" ref="AG12" si="41">AF12+$D$3</f>
        <v>2054</v>
      </c>
      <c r="AH12" s="35">
        <f t="shared" ref="AH12" si="42">AG12+$D$3</f>
        <v>2055</v>
      </c>
      <c r="AI12" s="35">
        <f t="shared" ref="AI12" si="43">AH12+$D$3</f>
        <v>2056</v>
      </c>
      <c r="AJ12" s="35">
        <f t="shared" ref="AJ12" si="44">AI12+$D$3</f>
        <v>2057</v>
      </c>
      <c r="AK12" s="35">
        <f t="shared" ref="AK12" si="45">AJ12+$D$3</f>
        <v>2058</v>
      </c>
      <c r="AL12" s="35">
        <f t="shared" ref="AL12" si="46">AK12+$D$3</f>
        <v>2059</v>
      </c>
      <c r="AM12" s="35">
        <f t="shared" ref="AM12" si="47">AL12+$D$3</f>
        <v>2060</v>
      </c>
      <c r="AN12" s="35">
        <f t="shared" ref="AN12" si="48">AM12+$D$3</f>
        <v>2061</v>
      </c>
      <c r="AO12" s="35">
        <f t="shared" ref="AO12" si="49">AN12+$D$3</f>
        <v>2062</v>
      </c>
      <c r="AP12" s="35">
        <f t="shared" ref="AP12" si="50">AO12+$D$3</f>
        <v>2063</v>
      </c>
      <c r="AQ12" s="35">
        <f t="shared" ref="AQ12" si="51">AP12+$D$3</f>
        <v>2064</v>
      </c>
    </row>
    <row r="13" spans="2:43" x14ac:dyDescent="0.2">
      <c r="B13" s="338" t="s">
        <v>447</v>
      </c>
      <c r="C13" s="37">
        <f t="shared" ref="C13:C15" si="52">SUM(D13:AQ13)</f>
        <v>0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</row>
    <row r="14" spans="2:43" x14ac:dyDescent="0.2">
      <c r="B14" s="338" t="s">
        <v>448</v>
      </c>
      <c r="C14" s="37">
        <f t="shared" si="52"/>
        <v>0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</row>
    <row r="15" spans="2:43" x14ac:dyDescent="0.2">
      <c r="B15" s="32" t="s">
        <v>281</v>
      </c>
      <c r="C15" s="122">
        <f t="shared" si="52"/>
        <v>0</v>
      </c>
      <c r="D15" s="122">
        <f t="shared" ref="D15:AG15" si="53">SUM(D13:D14)</f>
        <v>0</v>
      </c>
      <c r="E15" s="122">
        <f t="shared" si="53"/>
        <v>0</v>
      </c>
      <c r="F15" s="122">
        <f t="shared" si="53"/>
        <v>0</v>
      </c>
      <c r="G15" s="122">
        <f t="shared" si="53"/>
        <v>0</v>
      </c>
      <c r="H15" s="122">
        <f t="shared" si="53"/>
        <v>0</v>
      </c>
      <c r="I15" s="122">
        <f t="shared" si="53"/>
        <v>0</v>
      </c>
      <c r="J15" s="122">
        <f t="shared" si="53"/>
        <v>0</v>
      </c>
      <c r="K15" s="122">
        <f t="shared" si="53"/>
        <v>0</v>
      </c>
      <c r="L15" s="122">
        <f t="shared" si="53"/>
        <v>0</v>
      </c>
      <c r="M15" s="122">
        <f t="shared" si="53"/>
        <v>0</v>
      </c>
      <c r="N15" s="122">
        <f t="shared" si="53"/>
        <v>0</v>
      </c>
      <c r="O15" s="122">
        <f t="shared" si="53"/>
        <v>0</v>
      </c>
      <c r="P15" s="122">
        <f t="shared" si="53"/>
        <v>0</v>
      </c>
      <c r="Q15" s="122">
        <f t="shared" si="53"/>
        <v>0</v>
      </c>
      <c r="R15" s="122">
        <f t="shared" si="53"/>
        <v>0</v>
      </c>
      <c r="S15" s="122">
        <f t="shared" si="53"/>
        <v>0</v>
      </c>
      <c r="T15" s="122">
        <f t="shared" si="53"/>
        <v>0</v>
      </c>
      <c r="U15" s="122">
        <f t="shared" si="53"/>
        <v>0</v>
      </c>
      <c r="V15" s="122">
        <f t="shared" si="53"/>
        <v>0</v>
      </c>
      <c r="W15" s="122">
        <f t="shared" si="53"/>
        <v>0</v>
      </c>
      <c r="X15" s="122">
        <f t="shared" si="53"/>
        <v>0</v>
      </c>
      <c r="Y15" s="122">
        <f t="shared" si="53"/>
        <v>0</v>
      </c>
      <c r="Z15" s="122">
        <f t="shared" si="53"/>
        <v>0</v>
      </c>
      <c r="AA15" s="122">
        <f t="shared" si="53"/>
        <v>0</v>
      </c>
      <c r="AB15" s="122">
        <f t="shared" si="53"/>
        <v>0</v>
      </c>
      <c r="AC15" s="122">
        <f t="shared" si="53"/>
        <v>0</v>
      </c>
      <c r="AD15" s="122">
        <f t="shared" si="53"/>
        <v>0</v>
      </c>
      <c r="AE15" s="122">
        <f t="shared" si="53"/>
        <v>0</v>
      </c>
      <c r="AF15" s="122">
        <f t="shared" si="53"/>
        <v>0</v>
      </c>
      <c r="AG15" s="122">
        <f t="shared" si="53"/>
        <v>0</v>
      </c>
      <c r="AH15" s="122">
        <f t="shared" ref="AH15:AQ15" si="54">SUM(AH13:AH14)</f>
        <v>0</v>
      </c>
      <c r="AI15" s="122">
        <f t="shared" si="54"/>
        <v>0</v>
      </c>
      <c r="AJ15" s="122">
        <f t="shared" si="54"/>
        <v>0</v>
      </c>
      <c r="AK15" s="122">
        <f t="shared" si="54"/>
        <v>0</v>
      </c>
      <c r="AL15" s="122">
        <f t="shared" si="54"/>
        <v>0</v>
      </c>
      <c r="AM15" s="122">
        <f t="shared" si="54"/>
        <v>0</v>
      </c>
      <c r="AN15" s="122">
        <f t="shared" si="54"/>
        <v>0</v>
      </c>
      <c r="AO15" s="122">
        <f t="shared" si="54"/>
        <v>0</v>
      </c>
      <c r="AP15" s="122">
        <f t="shared" si="54"/>
        <v>0</v>
      </c>
      <c r="AQ15" s="122">
        <f t="shared" si="54"/>
        <v>0</v>
      </c>
    </row>
    <row r="18" spans="2:43" x14ac:dyDescent="0.2">
      <c r="B18" s="31"/>
      <c r="C18" s="31"/>
      <c r="D18" s="31" t="s">
        <v>279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</row>
    <row r="19" spans="2:43" x14ac:dyDescent="0.2">
      <c r="B19" s="32" t="s">
        <v>450</v>
      </c>
      <c r="C19" s="32"/>
      <c r="D19" s="33">
        <v>1</v>
      </c>
      <c r="E19" s="33">
        <v>2</v>
      </c>
      <c r="F19" s="33">
        <v>3</v>
      </c>
      <c r="G19" s="33">
        <v>4</v>
      </c>
      <c r="H19" s="33">
        <v>5</v>
      </c>
      <c r="I19" s="33">
        <v>6</v>
      </c>
      <c r="J19" s="33">
        <v>7</v>
      </c>
      <c r="K19" s="33">
        <v>8</v>
      </c>
      <c r="L19" s="33">
        <v>9</v>
      </c>
      <c r="M19" s="33">
        <v>10</v>
      </c>
      <c r="N19" s="33">
        <v>11</v>
      </c>
      <c r="O19" s="33">
        <v>12</v>
      </c>
      <c r="P19" s="33">
        <v>13</v>
      </c>
      <c r="Q19" s="33">
        <v>14</v>
      </c>
      <c r="R19" s="33">
        <v>15</v>
      </c>
      <c r="S19" s="33">
        <v>16</v>
      </c>
      <c r="T19" s="33">
        <v>17</v>
      </c>
      <c r="U19" s="33">
        <v>18</v>
      </c>
      <c r="V19" s="33">
        <v>19</v>
      </c>
      <c r="W19" s="33">
        <v>20</v>
      </c>
      <c r="X19" s="33">
        <v>21</v>
      </c>
      <c r="Y19" s="33">
        <v>22</v>
      </c>
      <c r="Z19" s="33">
        <v>23</v>
      </c>
      <c r="AA19" s="33">
        <v>24</v>
      </c>
      <c r="AB19" s="33">
        <v>25</v>
      </c>
      <c r="AC19" s="33">
        <v>26</v>
      </c>
      <c r="AD19" s="33">
        <v>27</v>
      </c>
      <c r="AE19" s="33">
        <v>28</v>
      </c>
      <c r="AF19" s="33">
        <v>29</v>
      </c>
      <c r="AG19" s="33">
        <v>30</v>
      </c>
      <c r="AH19" s="33">
        <v>31</v>
      </c>
      <c r="AI19" s="33">
        <v>32</v>
      </c>
      <c r="AJ19" s="33">
        <v>33</v>
      </c>
      <c r="AK19" s="33">
        <v>34</v>
      </c>
      <c r="AL19" s="33">
        <v>35</v>
      </c>
      <c r="AM19" s="33">
        <v>36</v>
      </c>
      <c r="AN19" s="33">
        <v>37</v>
      </c>
      <c r="AO19" s="33">
        <v>38</v>
      </c>
      <c r="AP19" s="33">
        <v>39</v>
      </c>
      <c r="AQ19" s="33">
        <v>40</v>
      </c>
    </row>
    <row r="20" spans="2:43" x14ac:dyDescent="0.2">
      <c r="B20" s="34" t="s">
        <v>422</v>
      </c>
      <c r="C20" s="278" t="s">
        <v>281</v>
      </c>
      <c r="D20" s="35">
        <f>D12</f>
        <v>2025</v>
      </c>
      <c r="E20" s="35">
        <f>D20+$D$3</f>
        <v>2026</v>
      </c>
      <c r="F20" s="35">
        <f t="shared" ref="F20" si="55">E20+$D$3</f>
        <v>2027</v>
      </c>
      <c r="G20" s="35">
        <f t="shared" ref="G20" si="56">F20+$D$3</f>
        <v>2028</v>
      </c>
      <c r="H20" s="35">
        <f t="shared" ref="H20" si="57">G20+$D$3</f>
        <v>2029</v>
      </c>
      <c r="I20" s="35">
        <f t="shared" ref="I20" si="58">H20+$D$3</f>
        <v>2030</v>
      </c>
      <c r="J20" s="35">
        <f t="shared" ref="J20" si="59">I20+$D$3</f>
        <v>2031</v>
      </c>
      <c r="K20" s="35">
        <f t="shared" ref="K20" si="60">J20+$D$3</f>
        <v>2032</v>
      </c>
      <c r="L20" s="35">
        <f t="shared" ref="L20" si="61">K20+$D$3</f>
        <v>2033</v>
      </c>
      <c r="M20" s="35">
        <f t="shared" ref="M20" si="62">L20+$D$3</f>
        <v>2034</v>
      </c>
      <c r="N20" s="35">
        <f t="shared" ref="N20" si="63">M20+$D$3</f>
        <v>2035</v>
      </c>
      <c r="O20" s="35">
        <f t="shared" ref="O20" si="64">N20+$D$3</f>
        <v>2036</v>
      </c>
      <c r="P20" s="35">
        <f t="shared" ref="P20" si="65">O20+$D$3</f>
        <v>2037</v>
      </c>
      <c r="Q20" s="35">
        <f t="shared" ref="Q20" si="66">P20+$D$3</f>
        <v>2038</v>
      </c>
      <c r="R20" s="35">
        <f t="shared" ref="R20" si="67">Q20+$D$3</f>
        <v>2039</v>
      </c>
      <c r="S20" s="35">
        <f t="shared" ref="S20" si="68">R20+$D$3</f>
        <v>2040</v>
      </c>
      <c r="T20" s="35">
        <f t="shared" ref="T20" si="69">S20+$D$3</f>
        <v>2041</v>
      </c>
      <c r="U20" s="35">
        <f t="shared" ref="U20" si="70">T20+$D$3</f>
        <v>2042</v>
      </c>
      <c r="V20" s="35">
        <f t="shared" ref="V20" si="71">U20+$D$3</f>
        <v>2043</v>
      </c>
      <c r="W20" s="35">
        <f t="shared" ref="W20" si="72">V20+$D$3</f>
        <v>2044</v>
      </c>
      <c r="X20" s="35">
        <f t="shared" ref="X20" si="73">W20+$D$3</f>
        <v>2045</v>
      </c>
      <c r="Y20" s="35">
        <f t="shared" ref="Y20" si="74">X20+$D$3</f>
        <v>2046</v>
      </c>
      <c r="Z20" s="35">
        <f t="shared" ref="Z20" si="75">Y20+$D$3</f>
        <v>2047</v>
      </c>
      <c r="AA20" s="35">
        <f t="shared" ref="AA20" si="76">Z20+$D$3</f>
        <v>2048</v>
      </c>
      <c r="AB20" s="35">
        <f t="shared" ref="AB20" si="77">AA20+$D$3</f>
        <v>2049</v>
      </c>
      <c r="AC20" s="35">
        <f t="shared" ref="AC20" si="78">AB20+$D$3</f>
        <v>2050</v>
      </c>
      <c r="AD20" s="35">
        <f t="shared" ref="AD20" si="79">AC20+$D$3</f>
        <v>2051</v>
      </c>
      <c r="AE20" s="35">
        <f t="shared" ref="AE20" si="80">AD20+$D$3</f>
        <v>2052</v>
      </c>
      <c r="AF20" s="35">
        <f t="shared" ref="AF20" si="81">AE20+$D$3</f>
        <v>2053</v>
      </c>
      <c r="AG20" s="35">
        <f t="shared" ref="AG20" si="82">AF20+$D$3</f>
        <v>2054</v>
      </c>
      <c r="AH20" s="35">
        <f t="shared" ref="AH20" si="83">AG20+$D$3</f>
        <v>2055</v>
      </c>
      <c r="AI20" s="35">
        <f t="shared" ref="AI20" si="84">AH20+$D$3</f>
        <v>2056</v>
      </c>
      <c r="AJ20" s="35">
        <f t="shared" ref="AJ20" si="85">AI20+$D$3</f>
        <v>2057</v>
      </c>
      <c r="AK20" s="35">
        <f t="shared" ref="AK20" si="86">AJ20+$D$3</f>
        <v>2058</v>
      </c>
      <c r="AL20" s="35">
        <f t="shared" ref="AL20" si="87">AK20+$D$3</f>
        <v>2059</v>
      </c>
      <c r="AM20" s="35">
        <f t="shared" ref="AM20" si="88">AL20+$D$3</f>
        <v>2060</v>
      </c>
      <c r="AN20" s="35">
        <f t="shared" ref="AN20" si="89">AM20+$D$3</f>
        <v>2061</v>
      </c>
      <c r="AO20" s="35">
        <f t="shared" ref="AO20" si="90">AN20+$D$3</f>
        <v>2062</v>
      </c>
      <c r="AP20" s="35">
        <f t="shared" ref="AP20" si="91">AO20+$D$3</f>
        <v>2063</v>
      </c>
      <c r="AQ20" s="35">
        <f t="shared" ref="AQ20" si="92">AP20+$D$3</f>
        <v>2064</v>
      </c>
    </row>
    <row r="21" spans="2:43" x14ac:dyDescent="0.2">
      <c r="B21" s="338" t="s">
        <v>447</v>
      </c>
      <c r="C21" s="37">
        <f t="shared" ref="C21:C23" si="93">SUM(D21:AQ21)</f>
        <v>0</v>
      </c>
      <c r="D21" s="37">
        <f t="shared" ref="D21:AG21" si="94">D5-D13</f>
        <v>0</v>
      </c>
      <c r="E21" s="37">
        <f t="shared" si="94"/>
        <v>0</v>
      </c>
      <c r="F21" s="37">
        <f t="shared" si="94"/>
        <v>0</v>
      </c>
      <c r="G21" s="37">
        <f t="shared" si="94"/>
        <v>0</v>
      </c>
      <c r="H21" s="37">
        <f t="shared" si="94"/>
        <v>0</v>
      </c>
      <c r="I21" s="37">
        <f t="shared" si="94"/>
        <v>0</v>
      </c>
      <c r="J21" s="37">
        <f t="shared" si="94"/>
        <v>0</v>
      </c>
      <c r="K21" s="37">
        <f t="shared" si="94"/>
        <v>0</v>
      </c>
      <c r="L21" s="37">
        <f t="shared" si="94"/>
        <v>0</v>
      </c>
      <c r="M21" s="37">
        <f t="shared" si="94"/>
        <v>0</v>
      </c>
      <c r="N21" s="37">
        <f t="shared" si="94"/>
        <v>0</v>
      </c>
      <c r="O21" s="37">
        <f t="shared" si="94"/>
        <v>0</v>
      </c>
      <c r="P21" s="37">
        <f t="shared" si="94"/>
        <v>0</v>
      </c>
      <c r="Q21" s="37">
        <f t="shared" si="94"/>
        <v>0</v>
      </c>
      <c r="R21" s="37">
        <f t="shared" si="94"/>
        <v>0</v>
      </c>
      <c r="S21" s="37">
        <f t="shared" si="94"/>
        <v>0</v>
      </c>
      <c r="T21" s="37">
        <f t="shared" si="94"/>
        <v>0</v>
      </c>
      <c r="U21" s="37">
        <f t="shared" si="94"/>
        <v>0</v>
      </c>
      <c r="V21" s="37">
        <f t="shared" si="94"/>
        <v>0</v>
      </c>
      <c r="W21" s="37">
        <f t="shared" si="94"/>
        <v>0</v>
      </c>
      <c r="X21" s="37">
        <f t="shared" si="94"/>
        <v>0</v>
      </c>
      <c r="Y21" s="37">
        <f t="shared" si="94"/>
        <v>0</v>
      </c>
      <c r="Z21" s="37">
        <f t="shared" si="94"/>
        <v>0</v>
      </c>
      <c r="AA21" s="37">
        <f t="shared" si="94"/>
        <v>0</v>
      </c>
      <c r="AB21" s="37">
        <f t="shared" si="94"/>
        <v>0</v>
      </c>
      <c r="AC21" s="37">
        <f t="shared" si="94"/>
        <v>0</v>
      </c>
      <c r="AD21" s="37">
        <f t="shared" si="94"/>
        <v>0</v>
      </c>
      <c r="AE21" s="37">
        <f t="shared" si="94"/>
        <v>0</v>
      </c>
      <c r="AF21" s="37">
        <f t="shared" si="94"/>
        <v>0</v>
      </c>
      <c r="AG21" s="37">
        <f t="shared" si="94"/>
        <v>0</v>
      </c>
      <c r="AH21" s="37">
        <f t="shared" ref="AH21:AQ21" si="95">AH5-AH13</f>
        <v>0</v>
      </c>
      <c r="AI21" s="37">
        <f t="shared" si="95"/>
        <v>0</v>
      </c>
      <c r="AJ21" s="37">
        <f t="shared" si="95"/>
        <v>0</v>
      </c>
      <c r="AK21" s="37">
        <f t="shared" si="95"/>
        <v>0</v>
      </c>
      <c r="AL21" s="37">
        <f t="shared" si="95"/>
        <v>0</v>
      </c>
      <c r="AM21" s="37">
        <f t="shared" si="95"/>
        <v>0</v>
      </c>
      <c r="AN21" s="37">
        <f t="shared" si="95"/>
        <v>0</v>
      </c>
      <c r="AO21" s="37">
        <f t="shared" si="95"/>
        <v>0</v>
      </c>
      <c r="AP21" s="37">
        <f t="shared" si="95"/>
        <v>0</v>
      </c>
      <c r="AQ21" s="37">
        <f t="shared" si="95"/>
        <v>0</v>
      </c>
    </row>
    <row r="22" spans="2:43" x14ac:dyDescent="0.2">
      <c r="B22" s="338" t="s">
        <v>448</v>
      </c>
      <c r="C22" s="37">
        <f t="shared" si="93"/>
        <v>0</v>
      </c>
      <c r="D22" s="37">
        <f t="shared" ref="D22:AG22" si="96">D6-D14</f>
        <v>0</v>
      </c>
      <c r="E22" s="37">
        <f t="shared" si="96"/>
        <v>0</v>
      </c>
      <c r="F22" s="37">
        <f t="shared" si="96"/>
        <v>0</v>
      </c>
      <c r="G22" s="37">
        <f t="shared" si="96"/>
        <v>0</v>
      </c>
      <c r="H22" s="37">
        <f t="shared" si="96"/>
        <v>0</v>
      </c>
      <c r="I22" s="37">
        <f t="shared" si="96"/>
        <v>0</v>
      </c>
      <c r="J22" s="37">
        <f t="shared" si="96"/>
        <v>0</v>
      </c>
      <c r="K22" s="37">
        <f t="shared" si="96"/>
        <v>0</v>
      </c>
      <c r="L22" s="37">
        <f t="shared" si="96"/>
        <v>0</v>
      </c>
      <c r="M22" s="37">
        <f t="shared" si="96"/>
        <v>0</v>
      </c>
      <c r="N22" s="37">
        <f t="shared" si="96"/>
        <v>0</v>
      </c>
      <c r="O22" s="37">
        <f t="shared" si="96"/>
        <v>0</v>
      </c>
      <c r="P22" s="37">
        <f t="shared" si="96"/>
        <v>0</v>
      </c>
      <c r="Q22" s="37">
        <f t="shared" si="96"/>
        <v>0</v>
      </c>
      <c r="R22" s="37">
        <f t="shared" si="96"/>
        <v>0</v>
      </c>
      <c r="S22" s="37">
        <f t="shared" si="96"/>
        <v>0</v>
      </c>
      <c r="T22" s="37">
        <f t="shared" si="96"/>
        <v>0</v>
      </c>
      <c r="U22" s="37">
        <f t="shared" si="96"/>
        <v>0</v>
      </c>
      <c r="V22" s="37">
        <f t="shared" si="96"/>
        <v>0</v>
      </c>
      <c r="W22" s="37">
        <f t="shared" si="96"/>
        <v>0</v>
      </c>
      <c r="X22" s="37">
        <f t="shared" si="96"/>
        <v>0</v>
      </c>
      <c r="Y22" s="37">
        <f t="shared" si="96"/>
        <v>0</v>
      </c>
      <c r="Z22" s="37">
        <f t="shared" si="96"/>
        <v>0</v>
      </c>
      <c r="AA22" s="37">
        <f t="shared" si="96"/>
        <v>0</v>
      </c>
      <c r="AB22" s="37">
        <f t="shared" si="96"/>
        <v>0</v>
      </c>
      <c r="AC22" s="37">
        <f t="shared" si="96"/>
        <v>0</v>
      </c>
      <c r="AD22" s="37">
        <f t="shared" si="96"/>
        <v>0</v>
      </c>
      <c r="AE22" s="37">
        <f t="shared" si="96"/>
        <v>0</v>
      </c>
      <c r="AF22" s="37">
        <f t="shared" si="96"/>
        <v>0</v>
      </c>
      <c r="AG22" s="37">
        <f t="shared" si="96"/>
        <v>0</v>
      </c>
      <c r="AH22" s="37">
        <f t="shared" ref="AH22:AQ22" si="97">AH6-AH14</f>
        <v>0</v>
      </c>
      <c r="AI22" s="37">
        <f t="shared" si="97"/>
        <v>0</v>
      </c>
      <c r="AJ22" s="37">
        <f t="shared" si="97"/>
        <v>0</v>
      </c>
      <c r="AK22" s="37">
        <f t="shared" si="97"/>
        <v>0</v>
      </c>
      <c r="AL22" s="37">
        <f t="shared" si="97"/>
        <v>0</v>
      </c>
      <c r="AM22" s="37">
        <f t="shared" si="97"/>
        <v>0</v>
      </c>
      <c r="AN22" s="37">
        <f t="shared" si="97"/>
        <v>0</v>
      </c>
      <c r="AO22" s="37">
        <f t="shared" si="97"/>
        <v>0</v>
      </c>
      <c r="AP22" s="37">
        <f t="shared" si="97"/>
        <v>0</v>
      </c>
      <c r="AQ22" s="37">
        <f t="shared" si="97"/>
        <v>0</v>
      </c>
    </row>
    <row r="23" spans="2:43" x14ac:dyDescent="0.2">
      <c r="B23" s="32" t="s">
        <v>281</v>
      </c>
      <c r="C23" s="122">
        <f t="shared" si="93"/>
        <v>0</v>
      </c>
      <c r="D23" s="122">
        <f t="shared" ref="D23:AG23" si="98">SUM(D21:D22)</f>
        <v>0</v>
      </c>
      <c r="E23" s="122">
        <f t="shared" si="98"/>
        <v>0</v>
      </c>
      <c r="F23" s="122">
        <f t="shared" si="98"/>
        <v>0</v>
      </c>
      <c r="G23" s="122">
        <f t="shared" si="98"/>
        <v>0</v>
      </c>
      <c r="H23" s="122">
        <f t="shared" si="98"/>
        <v>0</v>
      </c>
      <c r="I23" s="122">
        <f t="shared" si="98"/>
        <v>0</v>
      </c>
      <c r="J23" s="122">
        <f t="shared" si="98"/>
        <v>0</v>
      </c>
      <c r="K23" s="122">
        <f t="shared" si="98"/>
        <v>0</v>
      </c>
      <c r="L23" s="122">
        <f t="shared" si="98"/>
        <v>0</v>
      </c>
      <c r="M23" s="122">
        <f t="shared" si="98"/>
        <v>0</v>
      </c>
      <c r="N23" s="122">
        <f t="shared" si="98"/>
        <v>0</v>
      </c>
      <c r="O23" s="122">
        <f t="shared" si="98"/>
        <v>0</v>
      </c>
      <c r="P23" s="122">
        <f t="shared" si="98"/>
        <v>0</v>
      </c>
      <c r="Q23" s="122">
        <f t="shared" si="98"/>
        <v>0</v>
      </c>
      <c r="R23" s="122">
        <f t="shared" si="98"/>
        <v>0</v>
      </c>
      <c r="S23" s="122">
        <f t="shared" si="98"/>
        <v>0</v>
      </c>
      <c r="T23" s="122">
        <f t="shared" si="98"/>
        <v>0</v>
      </c>
      <c r="U23" s="122">
        <f t="shared" si="98"/>
        <v>0</v>
      </c>
      <c r="V23" s="122">
        <f t="shared" si="98"/>
        <v>0</v>
      </c>
      <c r="W23" s="122">
        <f t="shared" si="98"/>
        <v>0</v>
      </c>
      <c r="X23" s="122">
        <f t="shared" si="98"/>
        <v>0</v>
      </c>
      <c r="Y23" s="122">
        <f t="shared" si="98"/>
        <v>0</v>
      </c>
      <c r="Z23" s="122">
        <f t="shared" si="98"/>
        <v>0</v>
      </c>
      <c r="AA23" s="122">
        <f t="shared" si="98"/>
        <v>0</v>
      </c>
      <c r="AB23" s="122">
        <f t="shared" si="98"/>
        <v>0</v>
      </c>
      <c r="AC23" s="122">
        <f t="shared" si="98"/>
        <v>0</v>
      </c>
      <c r="AD23" s="122">
        <f t="shared" si="98"/>
        <v>0</v>
      </c>
      <c r="AE23" s="122">
        <f t="shared" si="98"/>
        <v>0</v>
      </c>
      <c r="AF23" s="122">
        <f t="shared" si="98"/>
        <v>0</v>
      </c>
      <c r="AG23" s="122">
        <f t="shared" si="98"/>
        <v>0</v>
      </c>
      <c r="AH23" s="122">
        <f t="shared" ref="AH23:AQ23" si="99">SUM(AH21:AH22)</f>
        <v>0</v>
      </c>
      <c r="AI23" s="122">
        <f t="shared" si="99"/>
        <v>0</v>
      </c>
      <c r="AJ23" s="122">
        <f t="shared" si="99"/>
        <v>0</v>
      </c>
      <c r="AK23" s="122">
        <f t="shared" si="99"/>
        <v>0</v>
      </c>
      <c r="AL23" s="122">
        <f t="shared" si="99"/>
        <v>0</v>
      </c>
      <c r="AM23" s="122">
        <f t="shared" si="99"/>
        <v>0</v>
      </c>
      <c r="AN23" s="122">
        <f t="shared" si="99"/>
        <v>0</v>
      </c>
      <c r="AO23" s="122">
        <f t="shared" si="99"/>
        <v>0</v>
      </c>
      <c r="AP23" s="122">
        <f t="shared" si="99"/>
        <v>0</v>
      </c>
      <c r="AQ23" s="122">
        <f t="shared" si="99"/>
        <v>0</v>
      </c>
    </row>
    <row r="26" spans="2:43" x14ac:dyDescent="0.2">
      <c r="B26" s="31"/>
      <c r="C26" s="31"/>
      <c r="D26" s="31" t="s">
        <v>279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</row>
    <row r="27" spans="2:43" x14ac:dyDescent="0.2">
      <c r="B27" s="32" t="s">
        <v>451</v>
      </c>
      <c r="C27" s="32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33">
        <v>27</v>
      </c>
      <c r="AE27" s="33">
        <v>28</v>
      </c>
      <c r="AF27" s="33">
        <v>29</v>
      </c>
      <c r="AG27" s="33">
        <v>30</v>
      </c>
      <c r="AH27" s="33">
        <v>31</v>
      </c>
      <c r="AI27" s="33">
        <v>32</v>
      </c>
      <c r="AJ27" s="33">
        <v>33</v>
      </c>
      <c r="AK27" s="33">
        <v>34</v>
      </c>
      <c r="AL27" s="33">
        <v>35</v>
      </c>
      <c r="AM27" s="33">
        <v>36</v>
      </c>
      <c r="AN27" s="33">
        <v>37</v>
      </c>
      <c r="AO27" s="33">
        <v>38</v>
      </c>
      <c r="AP27" s="33">
        <v>39</v>
      </c>
      <c r="AQ27" s="33">
        <v>40</v>
      </c>
    </row>
    <row r="28" spans="2:43" x14ac:dyDescent="0.2">
      <c r="B28" s="34" t="s">
        <v>336</v>
      </c>
      <c r="C28" s="278" t="s">
        <v>281</v>
      </c>
      <c r="D28" s="35">
        <f>D4</f>
        <v>2025</v>
      </c>
      <c r="E28" s="35">
        <f>D28+$D$3</f>
        <v>2026</v>
      </c>
      <c r="F28" s="35">
        <f t="shared" ref="F28" si="100">E28+$D$3</f>
        <v>2027</v>
      </c>
      <c r="G28" s="35">
        <f t="shared" ref="G28" si="101">F28+$D$3</f>
        <v>2028</v>
      </c>
      <c r="H28" s="35">
        <f t="shared" ref="H28" si="102">G28+$D$3</f>
        <v>2029</v>
      </c>
      <c r="I28" s="35">
        <f t="shared" ref="I28" si="103">H28+$D$3</f>
        <v>2030</v>
      </c>
      <c r="J28" s="35">
        <f t="shared" ref="J28" si="104">I28+$D$3</f>
        <v>2031</v>
      </c>
      <c r="K28" s="35">
        <f t="shared" ref="K28" si="105">J28+$D$3</f>
        <v>2032</v>
      </c>
      <c r="L28" s="35">
        <f t="shared" ref="L28" si="106">K28+$D$3</f>
        <v>2033</v>
      </c>
      <c r="M28" s="35">
        <f t="shared" ref="M28" si="107">L28+$D$3</f>
        <v>2034</v>
      </c>
      <c r="N28" s="35">
        <f t="shared" ref="N28" si="108">M28+$D$3</f>
        <v>2035</v>
      </c>
      <c r="O28" s="35">
        <f t="shared" ref="O28" si="109">N28+$D$3</f>
        <v>2036</v>
      </c>
      <c r="P28" s="35">
        <f t="shared" ref="P28" si="110">O28+$D$3</f>
        <v>2037</v>
      </c>
      <c r="Q28" s="35">
        <f t="shared" ref="Q28" si="111">P28+$D$3</f>
        <v>2038</v>
      </c>
      <c r="R28" s="35">
        <f t="shared" ref="R28" si="112">Q28+$D$3</f>
        <v>2039</v>
      </c>
      <c r="S28" s="35">
        <f t="shared" ref="S28" si="113">R28+$D$3</f>
        <v>2040</v>
      </c>
      <c r="T28" s="35">
        <f t="shared" ref="T28" si="114">S28+$D$3</f>
        <v>2041</v>
      </c>
      <c r="U28" s="35">
        <f t="shared" ref="U28" si="115">T28+$D$3</f>
        <v>2042</v>
      </c>
      <c r="V28" s="35">
        <f t="shared" ref="V28" si="116">U28+$D$3</f>
        <v>2043</v>
      </c>
      <c r="W28" s="35">
        <f t="shared" ref="W28" si="117">V28+$D$3</f>
        <v>2044</v>
      </c>
      <c r="X28" s="35">
        <f t="shared" ref="X28" si="118">W28+$D$3</f>
        <v>2045</v>
      </c>
      <c r="Y28" s="35">
        <f t="shared" ref="Y28" si="119">X28+$D$3</f>
        <v>2046</v>
      </c>
      <c r="Z28" s="35">
        <f t="shared" ref="Z28" si="120">Y28+$D$3</f>
        <v>2047</v>
      </c>
      <c r="AA28" s="35">
        <f t="shared" ref="AA28" si="121">Z28+$D$3</f>
        <v>2048</v>
      </c>
      <c r="AB28" s="35">
        <f t="shared" ref="AB28" si="122">AA28+$D$3</f>
        <v>2049</v>
      </c>
      <c r="AC28" s="35">
        <f t="shared" ref="AC28" si="123">AB28+$D$3</f>
        <v>2050</v>
      </c>
      <c r="AD28" s="35">
        <f t="shared" ref="AD28" si="124">AC28+$D$3</f>
        <v>2051</v>
      </c>
      <c r="AE28" s="35">
        <f t="shared" ref="AE28" si="125">AD28+$D$3</f>
        <v>2052</v>
      </c>
      <c r="AF28" s="35">
        <f t="shared" ref="AF28" si="126">AE28+$D$3</f>
        <v>2053</v>
      </c>
      <c r="AG28" s="35">
        <f t="shared" ref="AG28" si="127">AF28+$D$3</f>
        <v>2054</v>
      </c>
      <c r="AH28" s="35">
        <f t="shared" ref="AH28" si="128">AG28+$D$3</f>
        <v>2055</v>
      </c>
      <c r="AI28" s="35">
        <f t="shared" ref="AI28" si="129">AH28+$D$3</f>
        <v>2056</v>
      </c>
      <c r="AJ28" s="35">
        <f t="shared" ref="AJ28" si="130">AI28+$D$3</f>
        <v>2057</v>
      </c>
      <c r="AK28" s="35">
        <f t="shared" ref="AK28" si="131">AJ28+$D$3</f>
        <v>2058</v>
      </c>
      <c r="AL28" s="35">
        <f t="shared" ref="AL28" si="132">AK28+$D$3</f>
        <v>2059</v>
      </c>
      <c r="AM28" s="35">
        <f t="shared" ref="AM28" si="133">AL28+$D$3</f>
        <v>2060</v>
      </c>
      <c r="AN28" s="35">
        <f t="shared" ref="AN28" si="134">AM28+$D$3</f>
        <v>2061</v>
      </c>
      <c r="AO28" s="35">
        <f t="shared" ref="AO28" si="135">AN28+$D$3</f>
        <v>2062</v>
      </c>
      <c r="AP28" s="35">
        <f t="shared" ref="AP28" si="136">AO28+$D$3</f>
        <v>2063</v>
      </c>
      <c r="AQ28" s="35">
        <f t="shared" ref="AQ28" si="137">AP28+$D$3</f>
        <v>2064</v>
      </c>
    </row>
    <row r="29" spans="2:43" x14ac:dyDescent="0.2">
      <c r="B29" s="31" t="s">
        <v>452</v>
      </c>
      <c r="C29" s="37">
        <f t="shared" ref="C29:C36" si="138">SUM(D29:AQ29)</f>
        <v>0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</row>
    <row r="30" spans="2:43" x14ac:dyDescent="0.2">
      <c r="B30" s="31" t="s">
        <v>453</v>
      </c>
      <c r="C30" s="37">
        <f t="shared" si="138"/>
        <v>0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</row>
    <row r="31" spans="2:43" x14ac:dyDescent="0.2">
      <c r="B31" s="31" t="s">
        <v>454</v>
      </c>
      <c r="C31" s="37">
        <f t="shared" si="138"/>
        <v>0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</row>
    <row r="32" spans="2:43" x14ac:dyDescent="0.2">
      <c r="B32" s="31" t="s">
        <v>455</v>
      </c>
      <c r="C32" s="37">
        <f t="shared" si="138"/>
        <v>0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</row>
    <row r="33" spans="2:43" x14ac:dyDescent="0.2">
      <c r="B33" s="31" t="s">
        <v>240</v>
      </c>
      <c r="C33" s="37">
        <f t="shared" si="138"/>
        <v>0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</row>
    <row r="34" spans="2:43" ht="11.85" customHeight="1" x14ac:dyDescent="0.2">
      <c r="B34" s="31" t="s">
        <v>107</v>
      </c>
      <c r="C34" s="37">
        <f t="shared" si="138"/>
        <v>0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</row>
    <row r="35" spans="2:43" x14ac:dyDescent="0.2">
      <c r="B35" s="31" t="s">
        <v>241</v>
      </c>
      <c r="C35" s="37">
        <f t="shared" si="138"/>
        <v>0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</row>
    <row r="36" spans="2:43" x14ac:dyDescent="0.2">
      <c r="B36" s="32" t="s">
        <v>281</v>
      </c>
      <c r="C36" s="122">
        <f t="shared" si="138"/>
        <v>0</v>
      </c>
      <c r="D36" s="122">
        <f t="shared" ref="D36:AG36" si="139">SUM(D29:D35)</f>
        <v>0</v>
      </c>
      <c r="E36" s="122">
        <f t="shared" si="139"/>
        <v>0</v>
      </c>
      <c r="F36" s="122">
        <f t="shared" si="139"/>
        <v>0</v>
      </c>
      <c r="G36" s="122">
        <f t="shared" si="139"/>
        <v>0</v>
      </c>
      <c r="H36" s="122">
        <f t="shared" si="139"/>
        <v>0</v>
      </c>
      <c r="I36" s="122">
        <f t="shared" si="139"/>
        <v>0</v>
      </c>
      <c r="J36" s="122">
        <f t="shared" si="139"/>
        <v>0</v>
      </c>
      <c r="K36" s="122">
        <f t="shared" si="139"/>
        <v>0</v>
      </c>
      <c r="L36" s="122">
        <f t="shared" si="139"/>
        <v>0</v>
      </c>
      <c r="M36" s="122">
        <f t="shared" si="139"/>
        <v>0</v>
      </c>
      <c r="N36" s="122">
        <f t="shared" si="139"/>
        <v>0</v>
      </c>
      <c r="O36" s="122">
        <f t="shared" si="139"/>
        <v>0</v>
      </c>
      <c r="P36" s="122">
        <f t="shared" si="139"/>
        <v>0</v>
      </c>
      <c r="Q36" s="122">
        <f t="shared" si="139"/>
        <v>0</v>
      </c>
      <c r="R36" s="122">
        <f t="shared" si="139"/>
        <v>0</v>
      </c>
      <c r="S36" s="122">
        <f t="shared" si="139"/>
        <v>0</v>
      </c>
      <c r="T36" s="122">
        <f t="shared" si="139"/>
        <v>0</v>
      </c>
      <c r="U36" s="122">
        <f t="shared" si="139"/>
        <v>0</v>
      </c>
      <c r="V36" s="122">
        <f t="shared" si="139"/>
        <v>0</v>
      </c>
      <c r="W36" s="122">
        <f t="shared" si="139"/>
        <v>0</v>
      </c>
      <c r="X36" s="122">
        <f t="shared" si="139"/>
        <v>0</v>
      </c>
      <c r="Y36" s="122">
        <f t="shared" si="139"/>
        <v>0</v>
      </c>
      <c r="Z36" s="122">
        <f t="shared" si="139"/>
        <v>0</v>
      </c>
      <c r="AA36" s="122">
        <f t="shared" si="139"/>
        <v>0</v>
      </c>
      <c r="AB36" s="122">
        <f t="shared" si="139"/>
        <v>0</v>
      </c>
      <c r="AC36" s="122">
        <f t="shared" si="139"/>
        <v>0</v>
      </c>
      <c r="AD36" s="122">
        <f t="shared" si="139"/>
        <v>0</v>
      </c>
      <c r="AE36" s="122">
        <f t="shared" si="139"/>
        <v>0</v>
      </c>
      <c r="AF36" s="122">
        <f t="shared" si="139"/>
        <v>0</v>
      </c>
      <c r="AG36" s="122">
        <f t="shared" si="139"/>
        <v>0</v>
      </c>
      <c r="AH36" s="122">
        <f t="shared" ref="AH36:AQ36" si="140">SUM(AH29:AH35)</f>
        <v>0</v>
      </c>
      <c r="AI36" s="122">
        <f t="shared" si="140"/>
        <v>0</v>
      </c>
      <c r="AJ36" s="122">
        <f t="shared" si="140"/>
        <v>0</v>
      </c>
      <c r="AK36" s="122">
        <f t="shared" si="140"/>
        <v>0</v>
      </c>
      <c r="AL36" s="122">
        <f t="shared" si="140"/>
        <v>0</v>
      </c>
      <c r="AM36" s="122">
        <f t="shared" si="140"/>
        <v>0</v>
      </c>
      <c r="AN36" s="122">
        <f t="shared" si="140"/>
        <v>0</v>
      </c>
      <c r="AO36" s="122">
        <f t="shared" si="140"/>
        <v>0</v>
      </c>
      <c r="AP36" s="122">
        <f t="shared" si="140"/>
        <v>0</v>
      </c>
      <c r="AQ36" s="122">
        <f t="shared" si="140"/>
        <v>0</v>
      </c>
    </row>
    <row r="39" spans="2:43" x14ac:dyDescent="0.2">
      <c r="B39" s="31"/>
      <c r="C39" s="31"/>
      <c r="D39" s="31" t="s">
        <v>279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</row>
    <row r="40" spans="2:43" x14ac:dyDescent="0.2">
      <c r="B40" s="32" t="s">
        <v>456</v>
      </c>
      <c r="C40" s="32"/>
      <c r="D40" s="33">
        <v>1</v>
      </c>
      <c r="E40" s="33">
        <v>2</v>
      </c>
      <c r="F40" s="33">
        <v>3</v>
      </c>
      <c r="G40" s="33">
        <v>4</v>
      </c>
      <c r="H40" s="33">
        <v>5</v>
      </c>
      <c r="I40" s="33">
        <v>6</v>
      </c>
      <c r="J40" s="33">
        <v>7</v>
      </c>
      <c r="K40" s="33">
        <v>8</v>
      </c>
      <c r="L40" s="33">
        <v>9</v>
      </c>
      <c r="M40" s="33">
        <v>10</v>
      </c>
      <c r="N40" s="33">
        <v>11</v>
      </c>
      <c r="O40" s="33">
        <v>12</v>
      </c>
      <c r="P40" s="33">
        <v>13</v>
      </c>
      <c r="Q40" s="33">
        <v>14</v>
      </c>
      <c r="R40" s="33">
        <v>15</v>
      </c>
      <c r="S40" s="33">
        <v>16</v>
      </c>
      <c r="T40" s="33">
        <v>17</v>
      </c>
      <c r="U40" s="33">
        <v>18</v>
      </c>
      <c r="V40" s="33">
        <v>19</v>
      </c>
      <c r="W40" s="33">
        <v>20</v>
      </c>
      <c r="X40" s="33">
        <v>21</v>
      </c>
      <c r="Y40" s="33">
        <v>22</v>
      </c>
      <c r="Z40" s="33">
        <v>23</v>
      </c>
      <c r="AA40" s="33">
        <v>24</v>
      </c>
      <c r="AB40" s="33">
        <v>25</v>
      </c>
      <c r="AC40" s="33">
        <v>26</v>
      </c>
      <c r="AD40" s="33">
        <v>27</v>
      </c>
      <c r="AE40" s="33">
        <v>28</v>
      </c>
      <c r="AF40" s="33">
        <v>29</v>
      </c>
      <c r="AG40" s="33">
        <v>30</v>
      </c>
      <c r="AH40" s="33">
        <v>31</v>
      </c>
      <c r="AI40" s="33">
        <v>32</v>
      </c>
      <c r="AJ40" s="33">
        <v>33</v>
      </c>
      <c r="AK40" s="33">
        <v>34</v>
      </c>
      <c r="AL40" s="33">
        <v>35</v>
      </c>
      <c r="AM40" s="33">
        <v>36</v>
      </c>
      <c r="AN40" s="33">
        <v>37</v>
      </c>
      <c r="AO40" s="33">
        <v>38</v>
      </c>
      <c r="AP40" s="33">
        <v>39</v>
      </c>
      <c r="AQ40" s="33">
        <v>40</v>
      </c>
    </row>
    <row r="41" spans="2:43" x14ac:dyDescent="0.2">
      <c r="B41" s="34" t="s">
        <v>344</v>
      </c>
      <c r="C41" s="278" t="s">
        <v>281</v>
      </c>
      <c r="D41" s="35">
        <f t="shared" ref="D41:AG41" si="141">D4</f>
        <v>2025</v>
      </c>
      <c r="E41" s="35">
        <f t="shared" si="141"/>
        <v>2026</v>
      </c>
      <c r="F41" s="35">
        <f t="shared" si="141"/>
        <v>2027</v>
      </c>
      <c r="G41" s="35">
        <f t="shared" si="141"/>
        <v>2028</v>
      </c>
      <c r="H41" s="35">
        <f t="shared" si="141"/>
        <v>2029</v>
      </c>
      <c r="I41" s="35">
        <f t="shared" si="141"/>
        <v>2030</v>
      </c>
      <c r="J41" s="35">
        <f t="shared" si="141"/>
        <v>2031</v>
      </c>
      <c r="K41" s="35">
        <f t="shared" si="141"/>
        <v>2032</v>
      </c>
      <c r="L41" s="35">
        <f t="shared" si="141"/>
        <v>2033</v>
      </c>
      <c r="M41" s="35">
        <f t="shared" si="141"/>
        <v>2034</v>
      </c>
      <c r="N41" s="35">
        <f t="shared" si="141"/>
        <v>2035</v>
      </c>
      <c r="O41" s="35">
        <f t="shared" si="141"/>
        <v>2036</v>
      </c>
      <c r="P41" s="35">
        <f t="shared" si="141"/>
        <v>2037</v>
      </c>
      <c r="Q41" s="35">
        <f t="shared" si="141"/>
        <v>2038</v>
      </c>
      <c r="R41" s="35">
        <f t="shared" si="141"/>
        <v>2039</v>
      </c>
      <c r="S41" s="35">
        <f t="shared" si="141"/>
        <v>2040</v>
      </c>
      <c r="T41" s="35">
        <f t="shared" si="141"/>
        <v>2041</v>
      </c>
      <c r="U41" s="35">
        <f t="shared" si="141"/>
        <v>2042</v>
      </c>
      <c r="V41" s="35">
        <f t="shared" si="141"/>
        <v>2043</v>
      </c>
      <c r="W41" s="35">
        <f t="shared" si="141"/>
        <v>2044</v>
      </c>
      <c r="X41" s="35">
        <f t="shared" si="141"/>
        <v>2045</v>
      </c>
      <c r="Y41" s="35">
        <f t="shared" si="141"/>
        <v>2046</v>
      </c>
      <c r="Z41" s="35">
        <f t="shared" si="141"/>
        <v>2047</v>
      </c>
      <c r="AA41" s="35">
        <f t="shared" si="141"/>
        <v>2048</v>
      </c>
      <c r="AB41" s="35">
        <f t="shared" si="141"/>
        <v>2049</v>
      </c>
      <c r="AC41" s="35">
        <f t="shared" si="141"/>
        <v>2050</v>
      </c>
      <c r="AD41" s="35">
        <f t="shared" si="141"/>
        <v>2051</v>
      </c>
      <c r="AE41" s="35">
        <f t="shared" si="141"/>
        <v>2052</v>
      </c>
      <c r="AF41" s="35">
        <f t="shared" si="141"/>
        <v>2053</v>
      </c>
      <c r="AG41" s="35">
        <f t="shared" si="141"/>
        <v>2054</v>
      </c>
      <c r="AH41" s="35">
        <f t="shared" ref="AH41:AQ41" si="142">AH4</f>
        <v>2055</v>
      </c>
      <c r="AI41" s="35">
        <f t="shared" si="142"/>
        <v>2056</v>
      </c>
      <c r="AJ41" s="35">
        <f t="shared" si="142"/>
        <v>2057</v>
      </c>
      <c r="AK41" s="35">
        <f t="shared" si="142"/>
        <v>2058</v>
      </c>
      <c r="AL41" s="35">
        <f t="shared" si="142"/>
        <v>2059</v>
      </c>
      <c r="AM41" s="35">
        <f t="shared" si="142"/>
        <v>2060</v>
      </c>
      <c r="AN41" s="35">
        <f t="shared" si="142"/>
        <v>2061</v>
      </c>
      <c r="AO41" s="35">
        <f t="shared" si="142"/>
        <v>2062</v>
      </c>
      <c r="AP41" s="35">
        <f t="shared" si="142"/>
        <v>2063</v>
      </c>
      <c r="AQ41" s="35">
        <f t="shared" si="142"/>
        <v>2064</v>
      </c>
    </row>
    <row r="42" spans="2:43" x14ac:dyDescent="0.2">
      <c r="B42" s="31" t="s">
        <v>452</v>
      </c>
      <c r="C42" s="37">
        <f t="shared" ref="C42:C49" si="143">SUM(D42:AQ42)</f>
        <v>0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</row>
    <row r="43" spans="2:43" x14ac:dyDescent="0.2">
      <c r="B43" s="31" t="s">
        <v>453</v>
      </c>
      <c r="C43" s="37">
        <f t="shared" si="143"/>
        <v>0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</row>
    <row r="44" spans="2:43" x14ac:dyDescent="0.2">
      <c r="B44" s="31" t="s">
        <v>454</v>
      </c>
      <c r="C44" s="37">
        <f t="shared" si="143"/>
        <v>0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</row>
    <row r="45" spans="2:43" x14ac:dyDescent="0.2">
      <c r="B45" s="31" t="s">
        <v>455</v>
      </c>
      <c r="C45" s="37">
        <f t="shared" si="143"/>
        <v>0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</row>
    <row r="46" spans="2:43" x14ac:dyDescent="0.2">
      <c r="B46" s="31" t="s">
        <v>240</v>
      </c>
      <c r="C46" s="37">
        <f t="shared" si="143"/>
        <v>0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</row>
    <row r="47" spans="2:43" ht="11.85" customHeight="1" x14ac:dyDescent="0.2">
      <c r="B47" s="31" t="s">
        <v>107</v>
      </c>
      <c r="C47" s="37">
        <f t="shared" si="143"/>
        <v>0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</row>
    <row r="48" spans="2:43" x14ac:dyDescent="0.2">
      <c r="B48" s="31" t="s">
        <v>241</v>
      </c>
      <c r="C48" s="37">
        <f t="shared" si="143"/>
        <v>0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</row>
    <row r="49" spans="2:43" x14ac:dyDescent="0.2">
      <c r="B49" s="32" t="s">
        <v>457</v>
      </c>
      <c r="C49" s="122">
        <f t="shared" si="143"/>
        <v>0</v>
      </c>
      <c r="D49" s="122">
        <f t="shared" ref="D49:AG49" si="144">SUM(D42:D48)</f>
        <v>0</v>
      </c>
      <c r="E49" s="122">
        <f t="shared" si="144"/>
        <v>0</v>
      </c>
      <c r="F49" s="122">
        <f t="shared" si="144"/>
        <v>0</v>
      </c>
      <c r="G49" s="122">
        <f t="shared" si="144"/>
        <v>0</v>
      </c>
      <c r="H49" s="122">
        <f t="shared" si="144"/>
        <v>0</v>
      </c>
      <c r="I49" s="122">
        <f t="shared" si="144"/>
        <v>0</v>
      </c>
      <c r="J49" s="122">
        <f t="shared" si="144"/>
        <v>0</v>
      </c>
      <c r="K49" s="122">
        <f t="shared" si="144"/>
        <v>0</v>
      </c>
      <c r="L49" s="122">
        <f t="shared" si="144"/>
        <v>0</v>
      </c>
      <c r="M49" s="122">
        <f t="shared" si="144"/>
        <v>0</v>
      </c>
      <c r="N49" s="122">
        <f t="shared" si="144"/>
        <v>0</v>
      </c>
      <c r="O49" s="122">
        <f t="shared" si="144"/>
        <v>0</v>
      </c>
      <c r="P49" s="122">
        <f t="shared" si="144"/>
        <v>0</v>
      </c>
      <c r="Q49" s="122">
        <f t="shared" si="144"/>
        <v>0</v>
      </c>
      <c r="R49" s="122">
        <f t="shared" si="144"/>
        <v>0</v>
      </c>
      <c r="S49" s="122">
        <f t="shared" si="144"/>
        <v>0</v>
      </c>
      <c r="T49" s="122">
        <f t="shared" si="144"/>
        <v>0</v>
      </c>
      <c r="U49" s="122">
        <f t="shared" si="144"/>
        <v>0</v>
      </c>
      <c r="V49" s="122">
        <f t="shared" si="144"/>
        <v>0</v>
      </c>
      <c r="W49" s="122">
        <f t="shared" si="144"/>
        <v>0</v>
      </c>
      <c r="X49" s="122">
        <f t="shared" si="144"/>
        <v>0</v>
      </c>
      <c r="Y49" s="122">
        <f t="shared" si="144"/>
        <v>0</v>
      </c>
      <c r="Z49" s="122">
        <f t="shared" si="144"/>
        <v>0</v>
      </c>
      <c r="AA49" s="122">
        <f t="shared" si="144"/>
        <v>0</v>
      </c>
      <c r="AB49" s="122">
        <f t="shared" si="144"/>
        <v>0</v>
      </c>
      <c r="AC49" s="122">
        <f t="shared" si="144"/>
        <v>0</v>
      </c>
      <c r="AD49" s="122">
        <f t="shared" si="144"/>
        <v>0</v>
      </c>
      <c r="AE49" s="122">
        <f t="shared" si="144"/>
        <v>0</v>
      </c>
      <c r="AF49" s="122">
        <f t="shared" si="144"/>
        <v>0</v>
      </c>
      <c r="AG49" s="122">
        <f t="shared" si="144"/>
        <v>0</v>
      </c>
      <c r="AH49" s="122">
        <f t="shared" ref="AH49:AQ49" si="145">SUM(AH42:AH48)</f>
        <v>0</v>
      </c>
      <c r="AI49" s="122">
        <f t="shared" si="145"/>
        <v>0</v>
      </c>
      <c r="AJ49" s="122">
        <f t="shared" si="145"/>
        <v>0</v>
      </c>
      <c r="AK49" s="122">
        <f t="shared" si="145"/>
        <v>0</v>
      </c>
      <c r="AL49" s="122">
        <f t="shared" si="145"/>
        <v>0</v>
      </c>
      <c r="AM49" s="122">
        <f t="shared" si="145"/>
        <v>0</v>
      </c>
      <c r="AN49" s="122">
        <f t="shared" si="145"/>
        <v>0</v>
      </c>
      <c r="AO49" s="122">
        <f t="shared" si="145"/>
        <v>0</v>
      </c>
      <c r="AP49" s="122">
        <f t="shared" si="145"/>
        <v>0</v>
      </c>
      <c r="AQ49" s="122">
        <f t="shared" si="145"/>
        <v>0</v>
      </c>
    </row>
    <row r="52" spans="2:43" x14ac:dyDescent="0.2">
      <c r="B52" s="31"/>
      <c r="C52" s="31"/>
      <c r="D52" s="31" t="s">
        <v>279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</row>
    <row r="53" spans="2:43" x14ac:dyDescent="0.2">
      <c r="B53" s="32" t="s">
        <v>458</v>
      </c>
      <c r="C53" s="32"/>
      <c r="D53" s="33">
        <v>1</v>
      </c>
      <c r="E53" s="33">
        <v>2</v>
      </c>
      <c r="F53" s="33">
        <v>3</v>
      </c>
      <c r="G53" s="33">
        <v>4</v>
      </c>
      <c r="H53" s="33">
        <v>5</v>
      </c>
      <c r="I53" s="33">
        <v>6</v>
      </c>
      <c r="J53" s="33">
        <v>7</v>
      </c>
      <c r="K53" s="33">
        <v>8</v>
      </c>
      <c r="L53" s="33">
        <v>9</v>
      </c>
      <c r="M53" s="33">
        <v>10</v>
      </c>
      <c r="N53" s="33">
        <v>11</v>
      </c>
      <c r="O53" s="33">
        <v>12</v>
      </c>
      <c r="P53" s="33">
        <v>13</v>
      </c>
      <c r="Q53" s="33">
        <v>14</v>
      </c>
      <c r="R53" s="33">
        <v>15</v>
      </c>
      <c r="S53" s="33">
        <v>16</v>
      </c>
      <c r="T53" s="33">
        <v>17</v>
      </c>
      <c r="U53" s="33">
        <v>18</v>
      </c>
      <c r="V53" s="33">
        <v>19</v>
      </c>
      <c r="W53" s="33">
        <v>20</v>
      </c>
      <c r="X53" s="33">
        <v>21</v>
      </c>
      <c r="Y53" s="33">
        <v>22</v>
      </c>
      <c r="Z53" s="33">
        <v>23</v>
      </c>
      <c r="AA53" s="33">
        <v>24</v>
      </c>
      <c r="AB53" s="33">
        <v>25</v>
      </c>
      <c r="AC53" s="33">
        <v>26</v>
      </c>
      <c r="AD53" s="33">
        <v>27</v>
      </c>
      <c r="AE53" s="33">
        <v>28</v>
      </c>
      <c r="AF53" s="33">
        <v>29</v>
      </c>
      <c r="AG53" s="33">
        <v>30</v>
      </c>
      <c r="AH53" s="33">
        <v>31</v>
      </c>
      <c r="AI53" s="33">
        <v>32</v>
      </c>
      <c r="AJ53" s="33">
        <v>33</v>
      </c>
      <c r="AK53" s="33">
        <v>34</v>
      </c>
      <c r="AL53" s="33">
        <v>35</v>
      </c>
      <c r="AM53" s="33">
        <v>36</v>
      </c>
      <c r="AN53" s="33">
        <v>37</v>
      </c>
      <c r="AO53" s="33">
        <v>38</v>
      </c>
      <c r="AP53" s="33">
        <v>39</v>
      </c>
      <c r="AQ53" s="33">
        <v>40</v>
      </c>
    </row>
    <row r="54" spans="2:43" x14ac:dyDescent="0.2">
      <c r="B54" s="34" t="s">
        <v>422</v>
      </c>
      <c r="C54" s="278" t="s">
        <v>281</v>
      </c>
      <c r="D54" s="35">
        <f t="shared" ref="D54:AG54" si="146">D4</f>
        <v>2025</v>
      </c>
      <c r="E54" s="35">
        <f t="shared" si="146"/>
        <v>2026</v>
      </c>
      <c r="F54" s="35">
        <f t="shared" si="146"/>
        <v>2027</v>
      </c>
      <c r="G54" s="35">
        <f t="shared" si="146"/>
        <v>2028</v>
      </c>
      <c r="H54" s="35">
        <f t="shared" si="146"/>
        <v>2029</v>
      </c>
      <c r="I54" s="35">
        <f t="shared" si="146"/>
        <v>2030</v>
      </c>
      <c r="J54" s="35">
        <f t="shared" si="146"/>
        <v>2031</v>
      </c>
      <c r="K54" s="35">
        <f t="shared" si="146"/>
        <v>2032</v>
      </c>
      <c r="L54" s="35">
        <f t="shared" si="146"/>
        <v>2033</v>
      </c>
      <c r="M54" s="35">
        <f t="shared" si="146"/>
        <v>2034</v>
      </c>
      <c r="N54" s="35">
        <f t="shared" si="146"/>
        <v>2035</v>
      </c>
      <c r="O54" s="35">
        <f t="shared" si="146"/>
        <v>2036</v>
      </c>
      <c r="P54" s="35">
        <f t="shared" si="146"/>
        <v>2037</v>
      </c>
      <c r="Q54" s="35">
        <f t="shared" si="146"/>
        <v>2038</v>
      </c>
      <c r="R54" s="35">
        <f t="shared" si="146"/>
        <v>2039</v>
      </c>
      <c r="S54" s="35">
        <f t="shared" si="146"/>
        <v>2040</v>
      </c>
      <c r="T54" s="35">
        <f t="shared" si="146"/>
        <v>2041</v>
      </c>
      <c r="U54" s="35">
        <f t="shared" si="146"/>
        <v>2042</v>
      </c>
      <c r="V54" s="35">
        <f t="shared" si="146"/>
        <v>2043</v>
      </c>
      <c r="W54" s="35">
        <f t="shared" si="146"/>
        <v>2044</v>
      </c>
      <c r="X54" s="35">
        <f t="shared" si="146"/>
        <v>2045</v>
      </c>
      <c r="Y54" s="35">
        <f t="shared" si="146"/>
        <v>2046</v>
      </c>
      <c r="Z54" s="35">
        <f t="shared" si="146"/>
        <v>2047</v>
      </c>
      <c r="AA54" s="35">
        <f t="shared" si="146"/>
        <v>2048</v>
      </c>
      <c r="AB54" s="35">
        <f t="shared" si="146"/>
        <v>2049</v>
      </c>
      <c r="AC54" s="35">
        <f t="shared" si="146"/>
        <v>2050</v>
      </c>
      <c r="AD54" s="35">
        <f t="shared" si="146"/>
        <v>2051</v>
      </c>
      <c r="AE54" s="35">
        <f t="shared" si="146"/>
        <v>2052</v>
      </c>
      <c r="AF54" s="35">
        <f t="shared" si="146"/>
        <v>2053</v>
      </c>
      <c r="AG54" s="35">
        <f t="shared" si="146"/>
        <v>2054</v>
      </c>
      <c r="AH54" s="35">
        <f t="shared" ref="AH54:AQ54" si="147">AH4</f>
        <v>2055</v>
      </c>
      <c r="AI54" s="35">
        <f t="shared" si="147"/>
        <v>2056</v>
      </c>
      <c r="AJ54" s="35">
        <f t="shared" si="147"/>
        <v>2057</v>
      </c>
      <c r="AK54" s="35">
        <f t="shared" si="147"/>
        <v>2058</v>
      </c>
      <c r="AL54" s="35">
        <f t="shared" si="147"/>
        <v>2059</v>
      </c>
      <c r="AM54" s="35">
        <f t="shared" si="147"/>
        <v>2060</v>
      </c>
      <c r="AN54" s="35">
        <f t="shared" si="147"/>
        <v>2061</v>
      </c>
      <c r="AO54" s="35">
        <f t="shared" si="147"/>
        <v>2062</v>
      </c>
      <c r="AP54" s="35">
        <f t="shared" si="147"/>
        <v>2063</v>
      </c>
      <c r="AQ54" s="35">
        <f t="shared" si="147"/>
        <v>2064</v>
      </c>
    </row>
    <row r="55" spans="2:43" x14ac:dyDescent="0.2">
      <c r="B55" s="31" t="s">
        <v>452</v>
      </c>
      <c r="C55" s="37">
        <f t="shared" ref="C55:C62" si="148">SUM(D55:AQ55)</f>
        <v>0</v>
      </c>
      <c r="D55" s="37">
        <f>D29-D42</f>
        <v>0</v>
      </c>
      <c r="E55" s="37">
        <f t="shared" ref="E55:AG61" si="149">E29-E42</f>
        <v>0</v>
      </c>
      <c r="F55" s="37">
        <f t="shared" si="149"/>
        <v>0</v>
      </c>
      <c r="G55" s="37">
        <f t="shared" si="149"/>
        <v>0</v>
      </c>
      <c r="H55" s="37">
        <f t="shared" si="149"/>
        <v>0</v>
      </c>
      <c r="I55" s="37">
        <f t="shared" si="149"/>
        <v>0</v>
      </c>
      <c r="J55" s="37">
        <f t="shared" si="149"/>
        <v>0</v>
      </c>
      <c r="K55" s="37">
        <f t="shared" si="149"/>
        <v>0</v>
      </c>
      <c r="L55" s="37">
        <f t="shared" si="149"/>
        <v>0</v>
      </c>
      <c r="M55" s="37">
        <f t="shared" si="149"/>
        <v>0</v>
      </c>
      <c r="N55" s="37">
        <f t="shared" si="149"/>
        <v>0</v>
      </c>
      <c r="O55" s="37">
        <f t="shared" si="149"/>
        <v>0</v>
      </c>
      <c r="P55" s="37">
        <f t="shared" si="149"/>
        <v>0</v>
      </c>
      <c r="Q55" s="37">
        <f t="shared" si="149"/>
        <v>0</v>
      </c>
      <c r="R55" s="37">
        <f t="shared" si="149"/>
        <v>0</v>
      </c>
      <c r="S55" s="37">
        <f t="shared" si="149"/>
        <v>0</v>
      </c>
      <c r="T55" s="37">
        <f t="shared" si="149"/>
        <v>0</v>
      </c>
      <c r="U55" s="37">
        <f t="shared" si="149"/>
        <v>0</v>
      </c>
      <c r="V55" s="37">
        <f t="shared" si="149"/>
        <v>0</v>
      </c>
      <c r="W55" s="37">
        <f t="shared" si="149"/>
        <v>0</v>
      </c>
      <c r="X55" s="37">
        <f t="shared" si="149"/>
        <v>0</v>
      </c>
      <c r="Y55" s="37">
        <f t="shared" si="149"/>
        <v>0</v>
      </c>
      <c r="Z55" s="37">
        <f t="shared" si="149"/>
        <v>0</v>
      </c>
      <c r="AA55" s="37">
        <f t="shared" si="149"/>
        <v>0</v>
      </c>
      <c r="AB55" s="37">
        <f t="shared" si="149"/>
        <v>0</v>
      </c>
      <c r="AC55" s="37">
        <f t="shared" si="149"/>
        <v>0</v>
      </c>
      <c r="AD55" s="37">
        <f t="shared" si="149"/>
        <v>0</v>
      </c>
      <c r="AE55" s="37">
        <f t="shared" si="149"/>
        <v>0</v>
      </c>
      <c r="AF55" s="37">
        <f t="shared" si="149"/>
        <v>0</v>
      </c>
      <c r="AG55" s="37">
        <f t="shared" si="149"/>
        <v>0</v>
      </c>
      <c r="AH55" s="37">
        <f t="shared" ref="AH55:AQ55" si="150">AH29-AH42</f>
        <v>0</v>
      </c>
      <c r="AI55" s="37">
        <f t="shared" si="150"/>
        <v>0</v>
      </c>
      <c r="AJ55" s="37">
        <f t="shared" si="150"/>
        <v>0</v>
      </c>
      <c r="AK55" s="37">
        <f t="shared" si="150"/>
        <v>0</v>
      </c>
      <c r="AL55" s="37">
        <f t="shared" si="150"/>
        <v>0</v>
      </c>
      <c r="AM55" s="37">
        <f t="shared" si="150"/>
        <v>0</v>
      </c>
      <c r="AN55" s="37">
        <f t="shared" si="150"/>
        <v>0</v>
      </c>
      <c r="AO55" s="37">
        <f t="shared" si="150"/>
        <v>0</v>
      </c>
      <c r="AP55" s="37">
        <f t="shared" si="150"/>
        <v>0</v>
      </c>
      <c r="AQ55" s="37">
        <f t="shared" si="150"/>
        <v>0</v>
      </c>
    </row>
    <row r="56" spans="2:43" x14ac:dyDescent="0.2">
      <c r="B56" s="31" t="s">
        <v>453</v>
      </c>
      <c r="C56" s="37">
        <f t="shared" si="148"/>
        <v>0</v>
      </c>
      <c r="D56" s="37">
        <f t="shared" ref="D56:S61" si="151">D30-D43</f>
        <v>0</v>
      </c>
      <c r="E56" s="37">
        <f t="shared" si="151"/>
        <v>0</v>
      </c>
      <c r="F56" s="37">
        <f t="shared" si="151"/>
        <v>0</v>
      </c>
      <c r="G56" s="37">
        <f t="shared" si="151"/>
        <v>0</v>
      </c>
      <c r="H56" s="37">
        <f t="shared" si="151"/>
        <v>0</v>
      </c>
      <c r="I56" s="37">
        <f t="shared" si="151"/>
        <v>0</v>
      </c>
      <c r="J56" s="37">
        <f t="shared" si="151"/>
        <v>0</v>
      </c>
      <c r="K56" s="37">
        <f t="shared" si="151"/>
        <v>0</v>
      </c>
      <c r="L56" s="37">
        <f t="shared" si="151"/>
        <v>0</v>
      </c>
      <c r="M56" s="37">
        <f t="shared" si="151"/>
        <v>0</v>
      </c>
      <c r="N56" s="37">
        <f t="shared" si="151"/>
        <v>0</v>
      </c>
      <c r="O56" s="37">
        <f t="shared" si="151"/>
        <v>0</v>
      </c>
      <c r="P56" s="37">
        <f t="shared" si="151"/>
        <v>0</v>
      </c>
      <c r="Q56" s="37">
        <f t="shared" si="151"/>
        <v>0</v>
      </c>
      <c r="R56" s="37">
        <f t="shared" si="151"/>
        <v>0</v>
      </c>
      <c r="S56" s="37">
        <f t="shared" si="151"/>
        <v>0</v>
      </c>
      <c r="T56" s="37">
        <f t="shared" si="149"/>
        <v>0</v>
      </c>
      <c r="U56" s="37">
        <f t="shared" si="149"/>
        <v>0</v>
      </c>
      <c r="V56" s="37">
        <f t="shared" si="149"/>
        <v>0</v>
      </c>
      <c r="W56" s="37">
        <f t="shared" si="149"/>
        <v>0</v>
      </c>
      <c r="X56" s="37">
        <f t="shared" si="149"/>
        <v>0</v>
      </c>
      <c r="Y56" s="37">
        <f t="shared" si="149"/>
        <v>0</v>
      </c>
      <c r="Z56" s="37">
        <f t="shared" si="149"/>
        <v>0</v>
      </c>
      <c r="AA56" s="37">
        <f t="shared" si="149"/>
        <v>0</v>
      </c>
      <c r="AB56" s="37">
        <f t="shared" si="149"/>
        <v>0</v>
      </c>
      <c r="AC56" s="37">
        <f t="shared" si="149"/>
        <v>0</v>
      </c>
      <c r="AD56" s="37">
        <f t="shared" si="149"/>
        <v>0</v>
      </c>
      <c r="AE56" s="37">
        <f t="shared" si="149"/>
        <v>0</v>
      </c>
      <c r="AF56" s="37">
        <f t="shared" si="149"/>
        <v>0</v>
      </c>
      <c r="AG56" s="37">
        <f t="shared" si="149"/>
        <v>0</v>
      </c>
      <c r="AH56" s="37">
        <f t="shared" ref="AH56:AQ56" si="152">AH30-AH43</f>
        <v>0</v>
      </c>
      <c r="AI56" s="37">
        <f t="shared" si="152"/>
        <v>0</v>
      </c>
      <c r="AJ56" s="37">
        <f t="shared" si="152"/>
        <v>0</v>
      </c>
      <c r="AK56" s="37">
        <f t="shared" si="152"/>
        <v>0</v>
      </c>
      <c r="AL56" s="37">
        <f t="shared" si="152"/>
        <v>0</v>
      </c>
      <c r="AM56" s="37">
        <f t="shared" si="152"/>
        <v>0</v>
      </c>
      <c r="AN56" s="37">
        <f t="shared" si="152"/>
        <v>0</v>
      </c>
      <c r="AO56" s="37">
        <f t="shared" si="152"/>
        <v>0</v>
      </c>
      <c r="AP56" s="37">
        <f t="shared" si="152"/>
        <v>0</v>
      </c>
      <c r="AQ56" s="37">
        <f t="shared" si="152"/>
        <v>0</v>
      </c>
    </row>
    <row r="57" spans="2:43" x14ac:dyDescent="0.2">
      <c r="B57" s="31" t="s">
        <v>454</v>
      </c>
      <c r="C57" s="37">
        <f t="shared" si="148"/>
        <v>0</v>
      </c>
      <c r="D57" s="37">
        <f t="shared" si="151"/>
        <v>0</v>
      </c>
      <c r="E57" s="37">
        <f t="shared" si="149"/>
        <v>0</v>
      </c>
      <c r="F57" s="37">
        <f t="shared" si="149"/>
        <v>0</v>
      </c>
      <c r="G57" s="37">
        <f t="shared" si="149"/>
        <v>0</v>
      </c>
      <c r="H57" s="37">
        <f t="shared" si="149"/>
        <v>0</v>
      </c>
      <c r="I57" s="37">
        <f t="shared" si="149"/>
        <v>0</v>
      </c>
      <c r="J57" s="37">
        <f t="shared" si="149"/>
        <v>0</v>
      </c>
      <c r="K57" s="37">
        <f t="shared" si="149"/>
        <v>0</v>
      </c>
      <c r="L57" s="37">
        <f t="shared" si="149"/>
        <v>0</v>
      </c>
      <c r="M57" s="37">
        <f t="shared" si="149"/>
        <v>0</v>
      </c>
      <c r="N57" s="37">
        <f t="shared" si="149"/>
        <v>0</v>
      </c>
      <c r="O57" s="37">
        <f t="shared" si="149"/>
        <v>0</v>
      </c>
      <c r="P57" s="37">
        <f t="shared" si="149"/>
        <v>0</v>
      </c>
      <c r="Q57" s="37">
        <f t="shared" si="149"/>
        <v>0</v>
      </c>
      <c r="R57" s="37">
        <f t="shared" si="149"/>
        <v>0</v>
      </c>
      <c r="S57" s="37">
        <f t="shared" si="149"/>
        <v>0</v>
      </c>
      <c r="T57" s="37">
        <f t="shared" si="149"/>
        <v>0</v>
      </c>
      <c r="U57" s="37">
        <f t="shared" si="149"/>
        <v>0</v>
      </c>
      <c r="V57" s="37">
        <f t="shared" si="149"/>
        <v>0</v>
      </c>
      <c r="W57" s="37">
        <f t="shared" si="149"/>
        <v>0</v>
      </c>
      <c r="X57" s="37">
        <f t="shared" si="149"/>
        <v>0</v>
      </c>
      <c r="Y57" s="37">
        <f t="shared" si="149"/>
        <v>0</v>
      </c>
      <c r="Z57" s="37">
        <f t="shared" si="149"/>
        <v>0</v>
      </c>
      <c r="AA57" s="37">
        <f t="shared" si="149"/>
        <v>0</v>
      </c>
      <c r="AB57" s="37">
        <f t="shared" si="149"/>
        <v>0</v>
      </c>
      <c r="AC57" s="37">
        <f t="shared" si="149"/>
        <v>0</v>
      </c>
      <c r="AD57" s="37">
        <f t="shared" si="149"/>
        <v>0</v>
      </c>
      <c r="AE57" s="37">
        <f t="shared" si="149"/>
        <v>0</v>
      </c>
      <c r="AF57" s="37">
        <f t="shared" si="149"/>
        <v>0</v>
      </c>
      <c r="AG57" s="37">
        <f t="shared" si="149"/>
        <v>0</v>
      </c>
      <c r="AH57" s="37">
        <f t="shared" ref="AH57:AQ57" si="153">AH31-AH44</f>
        <v>0</v>
      </c>
      <c r="AI57" s="37">
        <f t="shared" si="153"/>
        <v>0</v>
      </c>
      <c r="AJ57" s="37">
        <f t="shared" si="153"/>
        <v>0</v>
      </c>
      <c r="AK57" s="37">
        <f t="shared" si="153"/>
        <v>0</v>
      </c>
      <c r="AL57" s="37">
        <f t="shared" si="153"/>
        <v>0</v>
      </c>
      <c r="AM57" s="37">
        <f t="shared" si="153"/>
        <v>0</v>
      </c>
      <c r="AN57" s="37">
        <f t="shared" si="153"/>
        <v>0</v>
      </c>
      <c r="AO57" s="37">
        <f t="shared" si="153"/>
        <v>0</v>
      </c>
      <c r="AP57" s="37">
        <f t="shared" si="153"/>
        <v>0</v>
      </c>
      <c r="AQ57" s="37">
        <f t="shared" si="153"/>
        <v>0</v>
      </c>
    </row>
    <row r="58" spans="2:43" x14ac:dyDescent="0.2">
      <c r="B58" s="31" t="s">
        <v>455</v>
      </c>
      <c r="C58" s="37">
        <f t="shared" si="148"/>
        <v>0</v>
      </c>
      <c r="D58" s="37">
        <f t="shared" si="151"/>
        <v>0</v>
      </c>
      <c r="E58" s="37">
        <f t="shared" si="149"/>
        <v>0</v>
      </c>
      <c r="F58" s="37">
        <f t="shared" si="149"/>
        <v>0</v>
      </c>
      <c r="G58" s="37">
        <f t="shared" si="149"/>
        <v>0</v>
      </c>
      <c r="H58" s="37">
        <f t="shared" si="149"/>
        <v>0</v>
      </c>
      <c r="I58" s="37">
        <f t="shared" si="149"/>
        <v>0</v>
      </c>
      <c r="J58" s="37">
        <f t="shared" si="149"/>
        <v>0</v>
      </c>
      <c r="K58" s="37">
        <f t="shared" si="149"/>
        <v>0</v>
      </c>
      <c r="L58" s="37">
        <f t="shared" si="149"/>
        <v>0</v>
      </c>
      <c r="M58" s="37">
        <f t="shared" si="149"/>
        <v>0</v>
      </c>
      <c r="N58" s="37">
        <f t="shared" si="149"/>
        <v>0</v>
      </c>
      <c r="O58" s="37">
        <f t="shared" si="149"/>
        <v>0</v>
      </c>
      <c r="P58" s="37">
        <f t="shared" si="149"/>
        <v>0</v>
      </c>
      <c r="Q58" s="37">
        <f t="shared" si="149"/>
        <v>0</v>
      </c>
      <c r="R58" s="37">
        <f t="shared" si="149"/>
        <v>0</v>
      </c>
      <c r="S58" s="37">
        <f t="shared" si="149"/>
        <v>0</v>
      </c>
      <c r="T58" s="37">
        <f t="shared" si="149"/>
        <v>0</v>
      </c>
      <c r="U58" s="37">
        <f t="shared" si="149"/>
        <v>0</v>
      </c>
      <c r="V58" s="37">
        <f t="shared" si="149"/>
        <v>0</v>
      </c>
      <c r="W58" s="37">
        <f t="shared" si="149"/>
        <v>0</v>
      </c>
      <c r="X58" s="37">
        <f t="shared" si="149"/>
        <v>0</v>
      </c>
      <c r="Y58" s="37">
        <f t="shared" si="149"/>
        <v>0</v>
      </c>
      <c r="Z58" s="37">
        <f t="shared" si="149"/>
        <v>0</v>
      </c>
      <c r="AA58" s="37">
        <f t="shared" si="149"/>
        <v>0</v>
      </c>
      <c r="AB58" s="37">
        <f t="shared" si="149"/>
        <v>0</v>
      </c>
      <c r="AC58" s="37">
        <f t="shared" si="149"/>
        <v>0</v>
      </c>
      <c r="AD58" s="37">
        <f t="shared" si="149"/>
        <v>0</v>
      </c>
      <c r="AE58" s="37">
        <f t="shared" si="149"/>
        <v>0</v>
      </c>
      <c r="AF58" s="37">
        <f t="shared" si="149"/>
        <v>0</v>
      </c>
      <c r="AG58" s="37">
        <f t="shared" si="149"/>
        <v>0</v>
      </c>
      <c r="AH58" s="37">
        <f t="shared" ref="AH58:AQ58" si="154">AH32-AH45</f>
        <v>0</v>
      </c>
      <c r="AI58" s="37">
        <f t="shared" si="154"/>
        <v>0</v>
      </c>
      <c r="AJ58" s="37">
        <f t="shared" si="154"/>
        <v>0</v>
      </c>
      <c r="AK58" s="37">
        <f t="shared" si="154"/>
        <v>0</v>
      </c>
      <c r="AL58" s="37">
        <f t="shared" si="154"/>
        <v>0</v>
      </c>
      <c r="AM58" s="37">
        <f t="shared" si="154"/>
        <v>0</v>
      </c>
      <c r="AN58" s="37">
        <f t="shared" si="154"/>
        <v>0</v>
      </c>
      <c r="AO58" s="37">
        <f t="shared" si="154"/>
        <v>0</v>
      </c>
      <c r="AP58" s="37">
        <f t="shared" si="154"/>
        <v>0</v>
      </c>
      <c r="AQ58" s="37">
        <f t="shared" si="154"/>
        <v>0</v>
      </c>
    </row>
    <row r="59" spans="2:43" x14ac:dyDescent="0.2">
      <c r="B59" s="31" t="s">
        <v>240</v>
      </c>
      <c r="C59" s="37">
        <f t="shared" si="148"/>
        <v>0</v>
      </c>
      <c r="D59" s="37">
        <f t="shared" si="151"/>
        <v>0</v>
      </c>
      <c r="E59" s="37">
        <f t="shared" si="149"/>
        <v>0</v>
      </c>
      <c r="F59" s="37">
        <f t="shared" si="149"/>
        <v>0</v>
      </c>
      <c r="G59" s="37">
        <f t="shared" si="149"/>
        <v>0</v>
      </c>
      <c r="H59" s="37">
        <f t="shared" si="149"/>
        <v>0</v>
      </c>
      <c r="I59" s="37">
        <f t="shared" si="149"/>
        <v>0</v>
      </c>
      <c r="J59" s="37">
        <f t="shared" si="149"/>
        <v>0</v>
      </c>
      <c r="K59" s="37">
        <f t="shared" si="149"/>
        <v>0</v>
      </c>
      <c r="L59" s="37">
        <f t="shared" si="149"/>
        <v>0</v>
      </c>
      <c r="M59" s="37">
        <f t="shared" si="149"/>
        <v>0</v>
      </c>
      <c r="N59" s="37">
        <f t="shared" si="149"/>
        <v>0</v>
      </c>
      <c r="O59" s="37">
        <f t="shared" si="149"/>
        <v>0</v>
      </c>
      <c r="P59" s="37">
        <f t="shared" si="149"/>
        <v>0</v>
      </c>
      <c r="Q59" s="37">
        <f t="shared" si="149"/>
        <v>0</v>
      </c>
      <c r="R59" s="37">
        <f t="shared" si="149"/>
        <v>0</v>
      </c>
      <c r="S59" s="37">
        <f t="shared" si="149"/>
        <v>0</v>
      </c>
      <c r="T59" s="37">
        <f t="shared" si="149"/>
        <v>0</v>
      </c>
      <c r="U59" s="37">
        <f t="shared" si="149"/>
        <v>0</v>
      </c>
      <c r="V59" s="37">
        <f t="shared" si="149"/>
        <v>0</v>
      </c>
      <c r="W59" s="37">
        <f t="shared" si="149"/>
        <v>0</v>
      </c>
      <c r="X59" s="37">
        <f t="shared" si="149"/>
        <v>0</v>
      </c>
      <c r="Y59" s="37">
        <f t="shared" si="149"/>
        <v>0</v>
      </c>
      <c r="Z59" s="37">
        <f t="shared" si="149"/>
        <v>0</v>
      </c>
      <c r="AA59" s="37">
        <f t="shared" si="149"/>
        <v>0</v>
      </c>
      <c r="AB59" s="37">
        <f t="shared" si="149"/>
        <v>0</v>
      </c>
      <c r="AC59" s="37">
        <f t="shared" si="149"/>
        <v>0</v>
      </c>
      <c r="AD59" s="37">
        <f t="shared" si="149"/>
        <v>0</v>
      </c>
      <c r="AE59" s="37">
        <f t="shared" si="149"/>
        <v>0</v>
      </c>
      <c r="AF59" s="37">
        <f t="shared" si="149"/>
        <v>0</v>
      </c>
      <c r="AG59" s="37">
        <f t="shared" si="149"/>
        <v>0</v>
      </c>
      <c r="AH59" s="37">
        <f t="shared" ref="AH59:AQ59" si="155">AH33-AH46</f>
        <v>0</v>
      </c>
      <c r="AI59" s="37">
        <f t="shared" si="155"/>
        <v>0</v>
      </c>
      <c r="AJ59" s="37">
        <f t="shared" si="155"/>
        <v>0</v>
      </c>
      <c r="AK59" s="37">
        <f t="shared" si="155"/>
        <v>0</v>
      </c>
      <c r="AL59" s="37">
        <f t="shared" si="155"/>
        <v>0</v>
      </c>
      <c r="AM59" s="37">
        <f t="shared" si="155"/>
        <v>0</v>
      </c>
      <c r="AN59" s="37">
        <f t="shared" si="155"/>
        <v>0</v>
      </c>
      <c r="AO59" s="37">
        <f t="shared" si="155"/>
        <v>0</v>
      </c>
      <c r="AP59" s="37">
        <f t="shared" si="155"/>
        <v>0</v>
      </c>
      <c r="AQ59" s="37">
        <f t="shared" si="155"/>
        <v>0</v>
      </c>
    </row>
    <row r="60" spans="2:43" ht="11.85" customHeight="1" x14ac:dyDescent="0.2">
      <c r="B60" s="31" t="s">
        <v>107</v>
      </c>
      <c r="C60" s="37">
        <f t="shared" si="148"/>
        <v>0</v>
      </c>
      <c r="D60" s="37">
        <f t="shared" si="151"/>
        <v>0</v>
      </c>
      <c r="E60" s="37">
        <f t="shared" si="149"/>
        <v>0</v>
      </c>
      <c r="F60" s="37">
        <f t="shared" si="149"/>
        <v>0</v>
      </c>
      <c r="G60" s="37">
        <f t="shared" si="149"/>
        <v>0</v>
      </c>
      <c r="H60" s="37">
        <f t="shared" si="149"/>
        <v>0</v>
      </c>
      <c r="I60" s="37">
        <f t="shared" si="149"/>
        <v>0</v>
      </c>
      <c r="J60" s="37">
        <f t="shared" si="149"/>
        <v>0</v>
      </c>
      <c r="K60" s="37">
        <f t="shared" si="149"/>
        <v>0</v>
      </c>
      <c r="L60" s="37">
        <f t="shared" si="149"/>
        <v>0</v>
      </c>
      <c r="M60" s="37">
        <f t="shared" si="149"/>
        <v>0</v>
      </c>
      <c r="N60" s="37">
        <f t="shared" si="149"/>
        <v>0</v>
      </c>
      <c r="O60" s="37">
        <f t="shared" si="149"/>
        <v>0</v>
      </c>
      <c r="P60" s="37">
        <f t="shared" si="149"/>
        <v>0</v>
      </c>
      <c r="Q60" s="37">
        <f t="shared" si="149"/>
        <v>0</v>
      </c>
      <c r="R60" s="37">
        <f t="shared" si="149"/>
        <v>0</v>
      </c>
      <c r="S60" s="37">
        <f t="shared" si="149"/>
        <v>0</v>
      </c>
      <c r="T60" s="37">
        <f t="shared" si="149"/>
        <v>0</v>
      </c>
      <c r="U60" s="37">
        <f t="shared" si="149"/>
        <v>0</v>
      </c>
      <c r="V60" s="37">
        <f t="shared" si="149"/>
        <v>0</v>
      </c>
      <c r="W60" s="37">
        <f t="shared" si="149"/>
        <v>0</v>
      </c>
      <c r="X60" s="37">
        <f t="shared" si="149"/>
        <v>0</v>
      </c>
      <c r="Y60" s="37">
        <f t="shared" si="149"/>
        <v>0</v>
      </c>
      <c r="Z60" s="37">
        <f t="shared" si="149"/>
        <v>0</v>
      </c>
      <c r="AA60" s="37">
        <f t="shared" si="149"/>
        <v>0</v>
      </c>
      <c r="AB60" s="37">
        <f t="shared" si="149"/>
        <v>0</v>
      </c>
      <c r="AC60" s="37">
        <f t="shared" si="149"/>
        <v>0</v>
      </c>
      <c r="AD60" s="37">
        <f t="shared" si="149"/>
        <v>0</v>
      </c>
      <c r="AE60" s="37">
        <f t="shared" si="149"/>
        <v>0</v>
      </c>
      <c r="AF60" s="37">
        <f t="shared" si="149"/>
        <v>0</v>
      </c>
      <c r="AG60" s="37">
        <f t="shared" si="149"/>
        <v>0</v>
      </c>
      <c r="AH60" s="37">
        <f t="shared" ref="AH60:AQ60" si="156">AH34-AH47</f>
        <v>0</v>
      </c>
      <c r="AI60" s="37">
        <f t="shared" si="156"/>
        <v>0</v>
      </c>
      <c r="AJ60" s="37">
        <f t="shared" si="156"/>
        <v>0</v>
      </c>
      <c r="AK60" s="37">
        <f t="shared" si="156"/>
        <v>0</v>
      </c>
      <c r="AL60" s="37">
        <f t="shared" si="156"/>
        <v>0</v>
      </c>
      <c r="AM60" s="37">
        <f t="shared" si="156"/>
        <v>0</v>
      </c>
      <c r="AN60" s="37">
        <f t="shared" si="156"/>
        <v>0</v>
      </c>
      <c r="AO60" s="37">
        <f t="shared" si="156"/>
        <v>0</v>
      </c>
      <c r="AP60" s="37">
        <f t="shared" si="156"/>
        <v>0</v>
      </c>
      <c r="AQ60" s="37">
        <f t="shared" si="156"/>
        <v>0</v>
      </c>
    </row>
    <row r="61" spans="2:43" x14ac:dyDescent="0.2">
      <c r="B61" s="31" t="s">
        <v>241</v>
      </c>
      <c r="C61" s="37">
        <f t="shared" si="148"/>
        <v>0</v>
      </c>
      <c r="D61" s="37">
        <f t="shared" si="151"/>
        <v>0</v>
      </c>
      <c r="E61" s="37">
        <f t="shared" si="149"/>
        <v>0</v>
      </c>
      <c r="F61" s="37">
        <f t="shared" si="149"/>
        <v>0</v>
      </c>
      <c r="G61" s="37">
        <f t="shared" si="149"/>
        <v>0</v>
      </c>
      <c r="H61" s="37">
        <f t="shared" si="149"/>
        <v>0</v>
      </c>
      <c r="I61" s="37">
        <f t="shared" si="149"/>
        <v>0</v>
      </c>
      <c r="J61" s="37">
        <f t="shared" si="149"/>
        <v>0</v>
      </c>
      <c r="K61" s="37">
        <f t="shared" si="149"/>
        <v>0</v>
      </c>
      <c r="L61" s="37">
        <f t="shared" si="149"/>
        <v>0</v>
      </c>
      <c r="M61" s="37">
        <f t="shared" si="149"/>
        <v>0</v>
      </c>
      <c r="N61" s="37">
        <f t="shared" si="149"/>
        <v>0</v>
      </c>
      <c r="O61" s="37">
        <f t="shared" si="149"/>
        <v>0</v>
      </c>
      <c r="P61" s="37">
        <f t="shared" si="149"/>
        <v>0</v>
      </c>
      <c r="Q61" s="37">
        <f t="shared" si="149"/>
        <v>0</v>
      </c>
      <c r="R61" s="37">
        <f t="shared" si="149"/>
        <v>0</v>
      </c>
      <c r="S61" s="37">
        <f t="shared" si="149"/>
        <v>0</v>
      </c>
      <c r="T61" s="37">
        <f t="shared" si="149"/>
        <v>0</v>
      </c>
      <c r="U61" s="37">
        <f t="shared" si="149"/>
        <v>0</v>
      </c>
      <c r="V61" s="37">
        <f t="shared" si="149"/>
        <v>0</v>
      </c>
      <c r="W61" s="37">
        <f t="shared" si="149"/>
        <v>0</v>
      </c>
      <c r="X61" s="37">
        <f t="shared" si="149"/>
        <v>0</v>
      </c>
      <c r="Y61" s="37">
        <f t="shared" si="149"/>
        <v>0</v>
      </c>
      <c r="Z61" s="37">
        <f t="shared" si="149"/>
        <v>0</v>
      </c>
      <c r="AA61" s="37">
        <f t="shared" si="149"/>
        <v>0</v>
      </c>
      <c r="AB61" s="37">
        <f t="shared" si="149"/>
        <v>0</v>
      </c>
      <c r="AC61" s="37">
        <f t="shared" si="149"/>
        <v>0</v>
      </c>
      <c r="AD61" s="37">
        <f t="shared" si="149"/>
        <v>0</v>
      </c>
      <c r="AE61" s="37">
        <f t="shared" si="149"/>
        <v>0</v>
      </c>
      <c r="AF61" s="37">
        <f t="shared" si="149"/>
        <v>0</v>
      </c>
      <c r="AG61" s="37">
        <f t="shared" si="149"/>
        <v>0</v>
      </c>
      <c r="AH61" s="37">
        <f t="shared" ref="AH61:AQ61" si="157">AH35-AH48</f>
        <v>0</v>
      </c>
      <c r="AI61" s="37">
        <f t="shared" si="157"/>
        <v>0</v>
      </c>
      <c r="AJ61" s="37">
        <f t="shared" si="157"/>
        <v>0</v>
      </c>
      <c r="AK61" s="37">
        <f t="shared" si="157"/>
        <v>0</v>
      </c>
      <c r="AL61" s="37">
        <f t="shared" si="157"/>
        <v>0</v>
      </c>
      <c r="AM61" s="37">
        <f t="shared" si="157"/>
        <v>0</v>
      </c>
      <c r="AN61" s="37">
        <f t="shared" si="157"/>
        <v>0</v>
      </c>
      <c r="AO61" s="37">
        <f t="shared" si="157"/>
        <v>0</v>
      </c>
      <c r="AP61" s="37">
        <f t="shared" si="157"/>
        <v>0</v>
      </c>
      <c r="AQ61" s="37">
        <f t="shared" si="157"/>
        <v>0</v>
      </c>
    </row>
    <row r="62" spans="2:43" x14ac:dyDescent="0.2">
      <c r="B62" s="162" t="s">
        <v>445</v>
      </c>
      <c r="C62" s="163">
        <f t="shared" si="148"/>
        <v>0</v>
      </c>
      <c r="D62" s="164">
        <f>SUM(D55:D61)</f>
        <v>0</v>
      </c>
      <c r="E62" s="163">
        <f t="shared" ref="E62:AG62" si="158">SUM(E55:E61)</f>
        <v>0</v>
      </c>
      <c r="F62" s="163">
        <f t="shared" si="158"/>
        <v>0</v>
      </c>
      <c r="G62" s="163">
        <f t="shared" si="158"/>
        <v>0</v>
      </c>
      <c r="H62" s="163">
        <f t="shared" si="158"/>
        <v>0</v>
      </c>
      <c r="I62" s="163">
        <f t="shared" si="158"/>
        <v>0</v>
      </c>
      <c r="J62" s="163">
        <f t="shared" si="158"/>
        <v>0</v>
      </c>
      <c r="K62" s="163">
        <f t="shared" si="158"/>
        <v>0</v>
      </c>
      <c r="L62" s="163">
        <f t="shared" si="158"/>
        <v>0</v>
      </c>
      <c r="M62" s="163">
        <f t="shared" si="158"/>
        <v>0</v>
      </c>
      <c r="N62" s="163">
        <f t="shared" si="158"/>
        <v>0</v>
      </c>
      <c r="O62" s="163">
        <f t="shared" si="158"/>
        <v>0</v>
      </c>
      <c r="P62" s="163">
        <f t="shared" si="158"/>
        <v>0</v>
      </c>
      <c r="Q62" s="163">
        <f t="shared" si="158"/>
        <v>0</v>
      </c>
      <c r="R62" s="163">
        <f t="shared" si="158"/>
        <v>0</v>
      </c>
      <c r="S62" s="163">
        <f t="shared" si="158"/>
        <v>0</v>
      </c>
      <c r="T62" s="163">
        <f t="shared" si="158"/>
        <v>0</v>
      </c>
      <c r="U62" s="163">
        <f t="shared" si="158"/>
        <v>0</v>
      </c>
      <c r="V62" s="163">
        <f t="shared" si="158"/>
        <v>0</v>
      </c>
      <c r="W62" s="163">
        <f t="shared" si="158"/>
        <v>0</v>
      </c>
      <c r="X62" s="163">
        <f t="shared" si="158"/>
        <v>0</v>
      </c>
      <c r="Y62" s="163">
        <f t="shared" si="158"/>
        <v>0</v>
      </c>
      <c r="Z62" s="163">
        <f t="shared" si="158"/>
        <v>0</v>
      </c>
      <c r="AA62" s="163">
        <f t="shared" si="158"/>
        <v>0</v>
      </c>
      <c r="AB62" s="163">
        <f t="shared" si="158"/>
        <v>0</v>
      </c>
      <c r="AC62" s="163">
        <f t="shared" si="158"/>
        <v>0</v>
      </c>
      <c r="AD62" s="163">
        <f t="shared" si="158"/>
        <v>0</v>
      </c>
      <c r="AE62" s="163">
        <f t="shared" si="158"/>
        <v>0</v>
      </c>
      <c r="AF62" s="163">
        <f t="shared" si="158"/>
        <v>0</v>
      </c>
      <c r="AG62" s="163">
        <f t="shared" si="158"/>
        <v>0</v>
      </c>
      <c r="AH62" s="163">
        <f t="shared" ref="AH62:AQ62" si="159">SUM(AH55:AH61)</f>
        <v>0</v>
      </c>
      <c r="AI62" s="163">
        <f t="shared" si="159"/>
        <v>0</v>
      </c>
      <c r="AJ62" s="163">
        <f t="shared" si="159"/>
        <v>0</v>
      </c>
      <c r="AK62" s="163">
        <f t="shared" si="159"/>
        <v>0</v>
      </c>
      <c r="AL62" s="163">
        <f t="shared" si="159"/>
        <v>0</v>
      </c>
      <c r="AM62" s="163">
        <f t="shared" si="159"/>
        <v>0</v>
      </c>
      <c r="AN62" s="163">
        <f t="shared" si="159"/>
        <v>0</v>
      </c>
      <c r="AO62" s="163">
        <f t="shared" si="159"/>
        <v>0</v>
      </c>
      <c r="AP62" s="163">
        <f t="shared" si="159"/>
        <v>0</v>
      </c>
      <c r="AQ62" s="163">
        <f t="shared" si="159"/>
        <v>0</v>
      </c>
    </row>
    <row r="65" spans="2:43" x14ac:dyDescent="0.2">
      <c r="B65" s="123"/>
      <c r="C65" s="31"/>
      <c r="D65" s="31" t="s">
        <v>279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2:43" x14ac:dyDescent="0.2">
      <c r="B66" s="325" t="s">
        <v>459</v>
      </c>
      <c r="C66" s="32"/>
      <c r="D66" s="33">
        <v>1</v>
      </c>
      <c r="E66" s="33">
        <v>2</v>
      </c>
      <c r="F66" s="33">
        <v>3</v>
      </c>
      <c r="G66" s="33">
        <v>4</v>
      </c>
      <c r="H66" s="33">
        <v>5</v>
      </c>
      <c r="I66" s="33">
        <v>6</v>
      </c>
      <c r="J66" s="33">
        <v>7</v>
      </c>
      <c r="K66" s="33">
        <v>8</v>
      </c>
      <c r="L66" s="33">
        <v>9</v>
      </c>
      <c r="M66" s="33">
        <v>10</v>
      </c>
      <c r="N66" s="33">
        <v>11</v>
      </c>
      <c r="O66" s="33">
        <v>12</v>
      </c>
      <c r="P66" s="33">
        <v>13</v>
      </c>
      <c r="Q66" s="33">
        <v>14</v>
      </c>
      <c r="R66" s="33">
        <v>15</v>
      </c>
      <c r="S66" s="33">
        <v>16</v>
      </c>
      <c r="T66" s="33">
        <v>17</v>
      </c>
      <c r="U66" s="33">
        <v>18</v>
      </c>
      <c r="V66" s="33">
        <v>19</v>
      </c>
      <c r="W66" s="33">
        <v>20</v>
      </c>
      <c r="X66" s="33">
        <v>21</v>
      </c>
      <c r="Y66" s="33">
        <v>22</v>
      </c>
      <c r="Z66" s="33">
        <v>23</v>
      </c>
      <c r="AA66" s="33">
        <v>24</v>
      </c>
      <c r="AB66" s="33">
        <v>25</v>
      </c>
      <c r="AC66" s="33">
        <v>26</v>
      </c>
      <c r="AD66" s="33">
        <v>27</v>
      </c>
      <c r="AE66" s="33">
        <v>28</v>
      </c>
      <c r="AF66" s="33">
        <v>29</v>
      </c>
      <c r="AG66" s="33">
        <v>30</v>
      </c>
      <c r="AH66" s="33">
        <v>31</v>
      </c>
      <c r="AI66" s="33">
        <v>32</v>
      </c>
      <c r="AJ66" s="33">
        <v>33</v>
      </c>
      <c r="AK66" s="33">
        <v>34</v>
      </c>
      <c r="AL66" s="33">
        <v>35</v>
      </c>
      <c r="AM66" s="33">
        <v>36</v>
      </c>
      <c r="AN66" s="33">
        <v>37</v>
      </c>
      <c r="AO66" s="33">
        <v>38</v>
      </c>
      <c r="AP66" s="33">
        <v>39</v>
      </c>
      <c r="AQ66" s="33">
        <v>40</v>
      </c>
    </row>
    <row r="67" spans="2:43" x14ac:dyDescent="0.2">
      <c r="B67" s="326"/>
      <c r="C67" s="278" t="s">
        <v>281</v>
      </c>
      <c r="D67" s="35">
        <f t="shared" ref="D67:AG67" si="160">D4</f>
        <v>2025</v>
      </c>
      <c r="E67" s="35">
        <f t="shared" si="160"/>
        <v>2026</v>
      </c>
      <c r="F67" s="35">
        <f t="shared" si="160"/>
        <v>2027</v>
      </c>
      <c r="G67" s="35">
        <f t="shared" si="160"/>
        <v>2028</v>
      </c>
      <c r="H67" s="35">
        <f t="shared" si="160"/>
        <v>2029</v>
      </c>
      <c r="I67" s="35">
        <f t="shared" si="160"/>
        <v>2030</v>
      </c>
      <c r="J67" s="35">
        <f t="shared" si="160"/>
        <v>2031</v>
      </c>
      <c r="K67" s="35">
        <f t="shared" si="160"/>
        <v>2032</v>
      </c>
      <c r="L67" s="35">
        <f t="shared" si="160"/>
        <v>2033</v>
      </c>
      <c r="M67" s="35">
        <f t="shared" si="160"/>
        <v>2034</v>
      </c>
      <c r="N67" s="35">
        <f t="shared" si="160"/>
        <v>2035</v>
      </c>
      <c r="O67" s="35">
        <f t="shared" si="160"/>
        <v>2036</v>
      </c>
      <c r="P67" s="35">
        <f t="shared" si="160"/>
        <v>2037</v>
      </c>
      <c r="Q67" s="35">
        <f t="shared" si="160"/>
        <v>2038</v>
      </c>
      <c r="R67" s="35">
        <f t="shared" si="160"/>
        <v>2039</v>
      </c>
      <c r="S67" s="35">
        <f t="shared" si="160"/>
        <v>2040</v>
      </c>
      <c r="T67" s="35">
        <f t="shared" si="160"/>
        <v>2041</v>
      </c>
      <c r="U67" s="35">
        <f t="shared" si="160"/>
        <v>2042</v>
      </c>
      <c r="V67" s="35">
        <f t="shared" si="160"/>
        <v>2043</v>
      </c>
      <c r="W67" s="35">
        <f t="shared" si="160"/>
        <v>2044</v>
      </c>
      <c r="X67" s="35">
        <f t="shared" si="160"/>
        <v>2045</v>
      </c>
      <c r="Y67" s="35">
        <f t="shared" si="160"/>
        <v>2046</v>
      </c>
      <c r="Z67" s="35">
        <f t="shared" si="160"/>
        <v>2047</v>
      </c>
      <c r="AA67" s="35">
        <f t="shared" si="160"/>
        <v>2048</v>
      </c>
      <c r="AB67" s="35">
        <f t="shared" si="160"/>
        <v>2049</v>
      </c>
      <c r="AC67" s="35">
        <f t="shared" si="160"/>
        <v>2050</v>
      </c>
      <c r="AD67" s="35">
        <f t="shared" si="160"/>
        <v>2051</v>
      </c>
      <c r="AE67" s="35">
        <f t="shared" si="160"/>
        <v>2052</v>
      </c>
      <c r="AF67" s="35">
        <f t="shared" si="160"/>
        <v>2053</v>
      </c>
      <c r="AG67" s="35">
        <f t="shared" si="160"/>
        <v>2054</v>
      </c>
      <c r="AH67" s="35">
        <f t="shared" ref="AH67:AQ67" si="161">AH4</f>
        <v>2055</v>
      </c>
      <c r="AI67" s="35">
        <f t="shared" si="161"/>
        <v>2056</v>
      </c>
      <c r="AJ67" s="35">
        <f t="shared" si="161"/>
        <v>2057</v>
      </c>
      <c r="AK67" s="35">
        <f t="shared" si="161"/>
        <v>2058</v>
      </c>
      <c r="AL67" s="35">
        <f t="shared" si="161"/>
        <v>2059</v>
      </c>
      <c r="AM67" s="35">
        <f t="shared" si="161"/>
        <v>2060</v>
      </c>
      <c r="AN67" s="35">
        <f t="shared" si="161"/>
        <v>2061</v>
      </c>
      <c r="AO67" s="35">
        <f t="shared" si="161"/>
        <v>2062</v>
      </c>
      <c r="AP67" s="35">
        <f t="shared" si="161"/>
        <v>2063</v>
      </c>
      <c r="AQ67" s="35">
        <f t="shared" si="161"/>
        <v>2064</v>
      </c>
    </row>
    <row r="68" spans="2:43" x14ac:dyDescent="0.2">
      <c r="B68" s="31" t="s">
        <v>452</v>
      </c>
      <c r="C68" s="37">
        <f t="shared" ref="C68:C75" si="162">SUM(D68:AQ68)</f>
        <v>0</v>
      </c>
      <c r="D68" s="37">
        <f>D55*Parametre!C88</f>
        <v>0</v>
      </c>
      <c r="E68" s="37">
        <f>E55*Parametre!D88</f>
        <v>0</v>
      </c>
      <c r="F68" s="37">
        <f>F55*Parametre!E88</f>
        <v>0</v>
      </c>
      <c r="G68" s="37">
        <f>G55*Parametre!F88</f>
        <v>0</v>
      </c>
      <c r="H68" s="37">
        <f>H55*Parametre!G88</f>
        <v>0</v>
      </c>
      <c r="I68" s="37">
        <f>I55*Parametre!H88</f>
        <v>0</v>
      </c>
      <c r="J68" s="37">
        <f>J55*Parametre!I88</f>
        <v>0</v>
      </c>
      <c r="K68" s="37">
        <f>K55*Parametre!J88</f>
        <v>0</v>
      </c>
      <c r="L68" s="37">
        <f>L55*Parametre!K88</f>
        <v>0</v>
      </c>
      <c r="M68" s="37">
        <f>M55*Parametre!L88</f>
        <v>0</v>
      </c>
      <c r="N68" s="37">
        <f>N55*Parametre!M88</f>
        <v>0</v>
      </c>
      <c r="O68" s="37">
        <f>O55*Parametre!N88</f>
        <v>0</v>
      </c>
      <c r="P68" s="37">
        <f>P55*Parametre!O88</f>
        <v>0</v>
      </c>
      <c r="Q68" s="37">
        <f>Q55*Parametre!P88</f>
        <v>0</v>
      </c>
      <c r="R68" s="37">
        <f>R55*Parametre!Q88</f>
        <v>0</v>
      </c>
      <c r="S68" s="37">
        <f>S55*Parametre!R88</f>
        <v>0</v>
      </c>
      <c r="T68" s="37">
        <f>T55*Parametre!S88</f>
        <v>0</v>
      </c>
      <c r="U68" s="37">
        <f>U55*Parametre!T88</f>
        <v>0</v>
      </c>
      <c r="V68" s="37">
        <f>V55*Parametre!U88</f>
        <v>0</v>
      </c>
      <c r="W68" s="37">
        <f>W55*Parametre!V88</f>
        <v>0</v>
      </c>
      <c r="X68" s="37">
        <f>X55*Parametre!W88</f>
        <v>0</v>
      </c>
      <c r="Y68" s="37">
        <f>Y55*Parametre!X88</f>
        <v>0</v>
      </c>
      <c r="Z68" s="37">
        <f>Z55*Parametre!Y88</f>
        <v>0</v>
      </c>
      <c r="AA68" s="37">
        <f>AA55*Parametre!Z88</f>
        <v>0</v>
      </c>
      <c r="AB68" s="37">
        <f>AB55*Parametre!AA88</f>
        <v>0</v>
      </c>
      <c r="AC68" s="37">
        <f>AC55*Parametre!AB88</f>
        <v>0</v>
      </c>
      <c r="AD68" s="37">
        <f>AD55*Parametre!AC88</f>
        <v>0</v>
      </c>
      <c r="AE68" s="37">
        <f>AE55*Parametre!AD88</f>
        <v>0</v>
      </c>
      <c r="AF68" s="37">
        <f>AF55*Parametre!AE88</f>
        <v>0</v>
      </c>
      <c r="AG68" s="37">
        <f>AG55*Parametre!AF88</f>
        <v>0</v>
      </c>
      <c r="AH68" s="37">
        <f>AH55*Parametre!AG88</f>
        <v>0</v>
      </c>
      <c r="AI68" s="37">
        <f>AI55*Parametre!AH88</f>
        <v>0</v>
      </c>
      <c r="AJ68" s="37">
        <f>AJ55*Parametre!AI88</f>
        <v>0</v>
      </c>
      <c r="AK68" s="37">
        <f>AK55*Parametre!AJ88</f>
        <v>0</v>
      </c>
      <c r="AL68" s="37">
        <f>AL55*Parametre!AK88</f>
        <v>0</v>
      </c>
      <c r="AM68" s="37">
        <f>AM55*Parametre!AL88</f>
        <v>0</v>
      </c>
      <c r="AN68" s="37">
        <f>AN55*Parametre!AM88</f>
        <v>0</v>
      </c>
      <c r="AO68" s="37">
        <f>AO55*Parametre!AN88</f>
        <v>0</v>
      </c>
      <c r="AP68" s="37">
        <f>AP55*Parametre!AO88</f>
        <v>0</v>
      </c>
      <c r="AQ68" s="37">
        <f>AQ55*Parametre!AP88</f>
        <v>0</v>
      </c>
    </row>
    <row r="69" spans="2:43" x14ac:dyDescent="0.2">
      <c r="B69" s="31" t="s">
        <v>453</v>
      </c>
      <c r="C69" s="37">
        <f t="shared" si="162"/>
        <v>0</v>
      </c>
      <c r="D69" s="37">
        <f>D56*Parametre!C89</f>
        <v>0</v>
      </c>
      <c r="E69" s="37">
        <f>E56*Parametre!D89</f>
        <v>0</v>
      </c>
      <c r="F69" s="37">
        <f>F56*Parametre!E89</f>
        <v>0</v>
      </c>
      <c r="G69" s="37">
        <f>G56*Parametre!F89</f>
        <v>0</v>
      </c>
      <c r="H69" s="37">
        <f>H56*Parametre!G89</f>
        <v>0</v>
      </c>
      <c r="I69" s="37">
        <f>I56*Parametre!H89</f>
        <v>0</v>
      </c>
      <c r="J69" s="37">
        <f>J56*Parametre!I89</f>
        <v>0</v>
      </c>
      <c r="K69" s="37">
        <f>K56*Parametre!J89</f>
        <v>0</v>
      </c>
      <c r="L69" s="37">
        <f>L56*Parametre!K89</f>
        <v>0</v>
      </c>
      <c r="M69" s="37">
        <f>M56*Parametre!L89</f>
        <v>0</v>
      </c>
      <c r="N69" s="37">
        <f>N56*Parametre!M89</f>
        <v>0</v>
      </c>
      <c r="O69" s="37">
        <f>O56*Parametre!N89</f>
        <v>0</v>
      </c>
      <c r="P69" s="37">
        <f>P56*Parametre!O89</f>
        <v>0</v>
      </c>
      <c r="Q69" s="37">
        <f>Q56*Parametre!P89</f>
        <v>0</v>
      </c>
      <c r="R69" s="37">
        <f>R56*Parametre!Q89</f>
        <v>0</v>
      </c>
      <c r="S69" s="37">
        <f>S56*Parametre!R89</f>
        <v>0</v>
      </c>
      <c r="T69" s="37">
        <f>T56*Parametre!S89</f>
        <v>0</v>
      </c>
      <c r="U69" s="37">
        <f>U56*Parametre!T89</f>
        <v>0</v>
      </c>
      <c r="V69" s="37">
        <f>V56*Parametre!U89</f>
        <v>0</v>
      </c>
      <c r="W69" s="37">
        <f>W56*Parametre!V89</f>
        <v>0</v>
      </c>
      <c r="X69" s="37">
        <f>X56*Parametre!W89</f>
        <v>0</v>
      </c>
      <c r="Y69" s="37">
        <f>Y56*Parametre!X89</f>
        <v>0</v>
      </c>
      <c r="Z69" s="37">
        <f>Z56*Parametre!Y89</f>
        <v>0</v>
      </c>
      <c r="AA69" s="37">
        <f>AA56*Parametre!Z89</f>
        <v>0</v>
      </c>
      <c r="AB69" s="37">
        <f>AB56*Parametre!AA89</f>
        <v>0</v>
      </c>
      <c r="AC69" s="37">
        <f>AC56*Parametre!AB89</f>
        <v>0</v>
      </c>
      <c r="AD69" s="37">
        <f>AD56*Parametre!AC89</f>
        <v>0</v>
      </c>
      <c r="AE69" s="37">
        <f>AE56*Parametre!AD89</f>
        <v>0</v>
      </c>
      <c r="AF69" s="37">
        <f>AF56*Parametre!AE89</f>
        <v>0</v>
      </c>
      <c r="AG69" s="37">
        <f>AG56*Parametre!AF89</f>
        <v>0</v>
      </c>
      <c r="AH69" s="37">
        <f>AH56*Parametre!AG89</f>
        <v>0</v>
      </c>
      <c r="AI69" s="37">
        <f>AI56*Parametre!AH89</f>
        <v>0</v>
      </c>
      <c r="AJ69" s="37">
        <f>AJ56*Parametre!AI89</f>
        <v>0</v>
      </c>
      <c r="AK69" s="37">
        <f>AK56*Parametre!AJ89</f>
        <v>0</v>
      </c>
      <c r="AL69" s="37">
        <f>AL56*Parametre!AK89</f>
        <v>0</v>
      </c>
      <c r="AM69" s="37">
        <f>AM56*Parametre!AL89</f>
        <v>0</v>
      </c>
      <c r="AN69" s="37">
        <f>AN56*Parametre!AM89</f>
        <v>0</v>
      </c>
      <c r="AO69" s="37">
        <f>AO56*Parametre!AN89</f>
        <v>0</v>
      </c>
      <c r="AP69" s="37">
        <f>AP56*Parametre!AO89</f>
        <v>0</v>
      </c>
      <c r="AQ69" s="37">
        <f>AQ56*Parametre!AP89</f>
        <v>0</v>
      </c>
    </row>
    <row r="70" spans="2:43" x14ac:dyDescent="0.2">
      <c r="B70" s="31" t="s">
        <v>454</v>
      </c>
      <c r="C70" s="37">
        <f t="shared" si="162"/>
        <v>0</v>
      </c>
      <c r="D70" s="37">
        <f>D57*Parametre!C90</f>
        <v>0</v>
      </c>
      <c r="E70" s="37">
        <f>E57*Parametre!D90</f>
        <v>0</v>
      </c>
      <c r="F70" s="37">
        <f>F57*Parametre!E90</f>
        <v>0</v>
      </c>
      <c r="G70" s="37">
        <f>G57*Parametre!F90</f>
        <v>0</v>
      </c>
      <c r="H70" s="37">
        <f>H57*Parametre!G90</f>
        <v>0</v>
      </c>
      <c r="I70" s="37">
        <f>I57*Parametre!H90</f>
        <v>0</v>
      </c>
      <c r="J70" s="37">
        <f>J57*Parametre!I90</f>
        <v>0</v>
      </c>
      <c r="K70" s="37">
        <f>K57*Parametre!J90</f>
        <v>0</v>
      </c>
      <c r="L70" s="37">
        <f>L57*Parametre!K90</f>
        <v>0</v>
      </c>
      <c r="M70" s="37">
        <f>M57*Parametre!L90</f>
        <v>0</v>
      </c>
      <c r="N70" s="37">
        <f>N57*Parametre!M90</f>
        <v>0</v>
      </c>
      <c r="O70" s="37">
        <f>O57*Parametre!N90</f>
        <v>0</v>
      </c>
      <c r="P70" s="37">
        <f>P57*Parametre!O90</f>
        <v>0</v>
      </c>
      <c r="Q70" s="37">
        <f>Q57*Parametre!P90</f>
        <v>0</v>
      </c>
      <c r="R70" s="37">
        <f>R57*Parametre!Q90</f>
        <v>0</v>
      </c>
      <c r="S70" s="37">
        <f>S57*Parametre!R90</f>
        <v>0</v>
      </c>
      <c r="T70" s="37">
        <f>T57*Parametre!S90</f>
        <v>0</v>
      </c>
      <c r="U70" s="37">
        <f>U57*Parametre!T90</f>
        <v>0</v>
      </c>
      <c r="V70" s="37">
        <f>V57*Parametre!U90</f>
        <v>0</v>
      </c>
      <c r="W70" s="37">
        <f>W57*Parametre!V90</f>
        <v>0</v>
      </c>
      <c r="X70" s="37">
        <f>X57*Parametre!W90</f>
        <v>0</v>
      </c>
      <c r="Y70" s="37">
        <f>Y57*Parametre!X90</f>
        <v>0</v>
      </c>
      <c r="Z70" s="37">
        <f>Z57*Parametre!Y90</f>
        <v>0</v>
      </c>
      <c r="AA70" s="37">
        <f>AA57*Parametre!Z90</f>
        <v>0</v>
      </c>
      <c r="AB70" s="37">
        <f>AB57*Parametre!AA90</f>
        <v>0</v>
      </c>
      <c r="AC70" s="37">
        <f>AC57*Parametre!AB90</f>
        <v>0</v>
      </c>
      <c r="AD70" s="37">
        <f>AD57*Parametre!AC90</f>
        <v>0</v>
      </c>
      <c r="AE70" s="37">
        <f>AE57*Parametre!AD90</f>
        <v>0</v>
      </c>
      <c r="AF70" s="37">
        <f>AF57*Parametre!AE90</f>
        <v>0</v>
      </c>
      <c r="AG70" s="37">
        <f>AG57*Parametre!AF90</f>
        <v>0</v>
      </c>
      <c r="AH70" s="37">
        <f>AH57*Parametre!AG90</f>
        <v>0</v>
      </c>
      <c r="AI70" s="37">
        <f>AI57*Parametre!AH90</f>
        <v>0</v>
      </c>
      <c r="AJ70" s="37">
        <f>AJ57*Parametre!AI90</f>
        <v>0</v>
      </c>
      <c r="AK70" s="37">
        <f>AK57*Parametre!AJ90</f>
        <v>0</v>
      </c>
      <c r="AL70" s="37">
        <f>AL57*Parametre!AK90</f>
        <v>0</v>
      </c>
      <c r="AM70" s="37">
        <f>AM57*Parametre!AL90</f>
        <v>0</v>
      </c>
      <c r="AN70" s="37">
        <f>AN57*Parametre!AM90</f>
        <v>0</v>
      </c>
      <c r="AO70" s="37">
        <f>AO57*Parametre!AN90</f>
        <v>0</v>
      </c>
      <c r="AP70" s="37">
        <f>AP57*Parametre!AO90</f>
        <v>0</v>
      </c>
      <c r="AQ70" s="37">
        <f>AQ57*Parametre!AP90</f>
        <v>0</v>
      </c>
    </row>
    <row r="71" spans="2:43" x14ac:dyDescent="0.2">
      <c r="B71" s="31" t="s">
        <v>455</v>
      </c>
      <c r="C71" s="37">
        <f t="shared" si="162"/>
        <v>0</v>
      </c>
      <c r="D71" s="37">
        <f>D58*Parametre!C91</f>
        <v>0</v>
      </c>
      <c r="E71" s="37">
        <f>E58*Parametre!D91</f>
        <v>0</v>
      </c>
      <c r="F71" s="37">
        <f>F58*Parametre!E91</f>
        <v>0</v>
      </c>
      <c r="G71" s="37">
        <f>G58*Parametre!F91</f>
        <v>0</v>
      </c>
      <c r="H71" s="37">
        <f>H58*Parametre!G91</f>
        <v>0</v>
      </c>
      <c r="I71" s="37">
        <f>I58*Parametre!H91</f>
        <v>0</v>
      </c>
      <c r="J71" s="37">
        <f>J58*Parametre!I91</f>
        <v>0</v>
      </c>
      <c r="K71" s="37">
        <f>K58*Parametre!J91</f>
        <v>0</v>
      </c>
      <c r="L71" s="37">
        <f>L58*Parametre!K91</f>
        <v>0</v>
      </c>
      <c r="M71" s="37">
        <f>M58*Parametre!L91</f>
        <v>0</v>
      </c>
      <c r="N71" s="37">
        <f>N58*Parametre!M91</f>
        <v>0</v>
      </c>
      <c r="O71" s="37">
        <f>O58*Parametre!N91</f>
        <v>0</v>
      </c>
      <c r="P71" s="37">
        <f>P58*Parametre!O91</f>
        <v>0</v>
      </c>
      <c r="Q71" s="37">
        <f>Q58*Parametre!P91</f>
        <v>0</v>
      </c>
      <c r="R71" s="37">
        <f>R58*Parametre!Q91</f>
        <v>0</v>
      </c>
      <c r="S71" s="37">
        <f>S58*Parametre!R91</f>
        <v>0</v>
      </c>
      <c r="T71" s="37">
        <f>T58*Parametre!S91</f>
        <v>0</v>
      </c>
      <c r="U71" s="37">
        <f>U58*Parametre!T91</f>
        <v>0</v>
      </c>
      <c r="V71" s="37">
        <f>V58*Parametre!U91</f>
        <v>0</v>
      </c>
      <c r="W71" s="37">
        <f>W58*Parametre!V91</f>
        <v>0</v>
      </c>
      <c r="X71" s="37">
        <f>X58*Parametre!W91</f>
        <v>0</v>
      </c>
      <c r="Y71" s="37">
        <f>Y58*Parametre!X91</f>
        <v>0</v>
      </c>
      <c r="Z71" s="37">
        <f>Z58*Parametre!Y91</f>
        <v>0</v>
      </c>
      <c r="AA71" s="37">
        <f>AA58*Parametre!Z91</f>
        <v>0</v>
      </c>
      <c r="AB71" s="37">
        <f>AB58*Parametre!AA91</f>
        <v>0</v>
      </c>
      <c r="AC71" s="37">
        <f>AC58*Parametre!AB91</f>
        <v>0</v>
      </c>
      <c r="AD71" s="37">
        <f>AD58*Parametre!AC91</f>
        <v>0</v>
      </c>
      <c r="AE71" s="37">
        <f>AE58*Parametre!AD91</f>
        <v>0</v>
      </c>
      <c r="AF71" s="37">
        <f>AF58*Parametre!AE91</f>
        <v>0</v>
      </c>
      <c r="AG71" s="37">
        <f>AG58*Parametre!AF91</f>
        <v>0</v>
      </c>
      <c r="AH71" s="37">
        <f>AH58*Parametre!AG91</f>
        <v>0</v>
      </c>
      <c r="AI71" s="37">
        <f>AI58*Parametre!AH91</f>
        <v>0</v>
      </c>
      <c r="AJ71" s="37">
        <f>AJ58*Parametre!AI91</f>
        <v>0</v>
      </c>
      <c r="AK71" s="37">
        <f>AK58*Parametre!AJ91</f>
        <v>0</v>
      </c>
      <c r="AL71" s="37">
        <f>AL58*Parametre!AK91</f>
        <v>0</v>
      </c>
      <c r="AM71" s="37">
        <f>AM58*Parametre!AL91</f>
        <v>0</v>
      </c>
      <c r="AN71" s="37">
        <f>AN58*Parametre!AM91</f>
        <v>0</v>
      </c>
      <c r="AO71" s="37">
        <f>AO58*Parametre!AN91</f>
        <v>0</v>
      </c>
      <c r="AP71" s="37">
        <f>AP58*Parametre!AO91</f>
        <v>0</v>
      </c>
      <c r="AQ71" s="37">
        <f>AQ58*Parametre!AP91</f>
        <v>0</v>
      </c>
    </row>
    <row r="72" spans="2:43" x14ac:dyDescent="0.2">
      <c r="B72" s="31" t="s">
        <v>240</v>
      </c>
      <c r="C72" s="37">
        <f t="shared" si="162"/>
        <v>0</v>
      </c>
      <c r="D72" s="37">
        <f>D59*Parametre!C92</f>
        <v>0</v>
      </c>
      <c r="E72" s="37">
        <f>E59*Parametre!D92</f>
        <v>0</v>
      </c>
      <c r="F72" s="37">
        <f>F59*Parametre!E92</f>
        <v>0</v>
      </c>
      <c r="G72" s="37">
        <f>G59*Parametre!F92</f>
        <v>0</v>
      </c>
      <c r="H72" s="37">
        <f>H59*Parametre!G92</f>
        <v>0</v>
      </c>
      <c r="I72" s="37">
        <f>I59*Parametre!H92</f>
        <v>0</v>
      </c>
      <c r="J72" s="37">
        <f>J59*Parametre!I92</f>
        <v>0</v>
      </c>
      <c r="K72" s="37">
        <f>K59*Parametre!J92</f>
        <v>0</v>
      </c>
      <c r="L72" s="37">
        <f>L59*Parametre!K92</f>
        <v>0</v>
      </c>
      <c r="M72" s="37">
        <f>M59*Parametre!L92</f>
        <v>0</v>
      </c>
      <c r="N72" s="37">
        <f>N59*Parametre!M92</f>
        <v>0</v>
      </c>
      <c r="O72" s="37">
        <f>O59*Parametre!N92</f>
        <v>0</v>
      </c>
      <c r="P72" s="37">
        <f>P59*Parametre!O92</f>
        <v>0</v>
      </c>
      <c r="Q72" s="37">
        <f>Q59*Parametre!P92</f>
        <v>0</v>
      </c>
      <c r="R72" s="37">
        <f>R59*Parametre!Q92</f>
        <v>0</v>
      </c>
      <c r="S72" s="37">
        <f>S59*Parametre!R92</f>
        <v>0</v>
      </c>
      <c r="T72" s="37">
        <f>T59*Parametre!S92</f>
        <v>0</v>
      </c>
      <c r="U72" s="37">
        <f>U59*Parametre!T92</f>
        <v>0</v>
      </c>
      <c r="V72" s="37">
        <f>V59*Parametre!U92</f>
        <v>0</v>
      </c>
      <c r="W72" s="37">
        <f>W59*Parametre!V92</f>
        <v>0</v>
      </c>
      <c r="X72" s="37">
        <f>X59*Parametre!W92</f>
        <v>0</v>
      </c>
      <c r="Y72" s="37">
        <f>Y59*Parametre!X92</f>
        <v>0</v>
      </c>
      <c r="Z72" s="37">
        <f>Z59*Parametre!Y92</f>
        <v>0</v>
      </c>
      <c r="AA72" s="37">
        <f>AA59*Parametre!Z92</f>
        <v>0</v>
      </c>
      <c r="AB72" s="37">
        <f>AB59*Parametre!AA92</f>
        <v>0</v>
      </c>
      <c r="AC72" s="37">
        <f>AC59*Parametre!AB92</f>
        <v>0</v>
      </c>
      <c r="AD72" s="37">
        <f>AD59*Parametre!AC92</f>
        <v>0</v>
      </c>
      <c r="AE72" s="37">
        <f>AE59*Parametre!AD92</f>
        <v>0</v>
      </c>
      <c r="AF72" s="37">
        <f>AF59*Parametre!AE92</f>
        <v>0</v>
      </c>
      <c r="AG72" s="37">
        <f>AG59*Parametre!AF92</f>
        <v>0</v>
      </c>
      <c r="AH72" s="37">
        <f>AH59*Parametre!AG92</f>
        <v>0</v>
      </c>
      <c r="AI72" s="37">
        <f>AI59*Parametre!AH92</f>
        <v>0</v>
      </c>
      <c r="AJ72" s="37">
        <f>AJ59*Parametre!AI92</f>
        <v>0</v>
      </c>
      <c r="AK72" s="37">
        <f>AK59*Parametre!AJ92</f>
        <v>0</v>
      </c>
      <c r="AL72" s="37">
        <f>AL59*Parametre!AK92</f>
        <v>0</v>
      </c>
      <c r="AM72" s="37">
        <f>AM59*Parametre!AL92</f>
        <v>0</v>
      </c>
      <c r="AN72" s="37">
        <f>AN59*Parametre!AM92</f>
        <v>0</v>
      </c>
      <c r="AO72" s="37">
        <f>AO59*Parametre!AN92</f>
        <v>0</v>
      </c>
      <c r="AP72" s="37">
        <f>AP59*Parametre!AO92</f>
        <v>0</v>
      </c>
      <c r="AQ72" s="37">
        <f>AQ59*Parametre!AP92</f>
        <v>0</v>
      </c>
    </row>
    <row r="73" spans="2:43" ht="11.85" customHeight="1" x14ac:dyDescent="0.2">
      <c r="B73" s="31" t="s">
        <v>107</v>
      </c>
      <c r="C73" s="37">
        <f t="shared" si="162"/>
        <v>0</v>
      </c>
      <c r="D73" s="37">
        <f>D60*Parametre!C93</f>
        <v>0</v>
      </c>
      <c r="E73" s="37">
        <f>E60*Parametre!D93</f>
        <v>0</v>
      </c>
      <c r="F73" s="37">
        <f>F60*Parametre!E93</f>
        <v>0</v>
      </c>
      <c r="G73" s="37">
        <f>G60*Parametre!F93</f>
        <v>0</v>
      </c>
      <c r="H73" s="37">
        <f>H60*Parametre!G93</f>
        <v>0</v>
      </c>
      <c r="I73" s="37">
        <f>I60*Parametre!H93</f>
        <v>0</v>
      </c>
      <c r="J73" s="37">
        <f>J60*Parametre!I93</f>
        <v>0</v>
      </c>
      <c r="K73" s="37">
        <f>K60*Parametre!J93</f>
        <v>0</v>
      </c>
      <c r="L73" s="37">
        <f>L60*Parametre!K93</f>
        <v>0</v>
      </c>
      <c r="M73" s="37">
        <f>M60*Parametre!L93</f>
        <v>0</v>
      </c>
      <c r="N73" s="37">
        <f>N60*Parametre!M93</f>
        <v>0</v>
      </c>
      <c r="O73" s="37">
        <f>O60*Parametre!N93</f>
        <v>0</v>
      </c>
      <c r="P73" s="37">
        <f>P60*Parametre!O93</f>
        <v>0</v>
      </c>
      <c r="Q73" s="37">
        <f>Q60*Parametre!P93</f>
        <v>0</v>
      </c>
      <c r="R73" s="37">
        <f>R60*Parametre!Q93</f>
        <v>0</v>
      </c>
      <c r="S73" s="37">
        <f>S60*Parametre!R93</f>
        <v>0</v>
      </c>
      <c r="T73" s="37">
        <f>T60*Parametre!S93</f>
        <v>0</v>
      </c>
      <c r="U73" s="37">
        <f>U60*Parametre!T93</f>
        <v>0</v>
      </c>
      <c r="V73" s="37">
        <f>V60*Parametre!U93</f>
        <v>0</v>
      </c>
      <c r="W73" s="37">
        <f>W60*Parametre!V93</f>
        <v>0</v>
      </c>
      <c r="X73" s="37">
        <f>X60*Parametre!W93</f>
        <v>0</v>
      </c>
      <c r="Y73" s="37">
        <f>Y60*Parametre!X93</f>
        <v>0</v>
      </c>
      <c r="Z73" s="37">
        <f>Z60*Parametre!Y93</f>
        <v>0</v>
      </c>
      <c r="AA73" s="37">
        <f>AA60*Parametre!Z93</f>
        <v>0</v>
      </c>
      <c r="AB73" s="37">
        <f>AB60*Parametre!AA93</f>
        <v>0</v>
      </c>
      <c r="AC73" s="37">
        <f>AC60*Parametre!AB93</f>
        <v>0</v>
      </c>
      <c r="AD73" s="37">
        <f>AD60*Parametre!AC93</f>
        <v>0</v>
      </c>
      <c r="AE73" s="37">
        <f>AE60*Parametre!AD93</f>
        <v>0</v>
      </c>
      <c r="AF73" s="37">
        <f>AF60*Parametre!AE93</f>
        <v>0</v>
      </c>
      <c r="AG73" s="37">
        <f>AG60*Parametre!AF93</f>
        <v>0</v>
      </c>
      <c r="AH73" s="37">
        <f>AH60*Parametre!AG93</f>
        <v>0</v>
      </c>
      <c r="AI73" s="37">
        <f>AI60*Parametre!AH93</f>
        <v>0</v>
      </c>
      <c r="AJ73" s="37">
        <f>AJ60*Parametre!AI93</f>
        <v>0</v>
      </c>
      <c r="AK73" s="37">
        <f>AK60*Parametre!AJ93</f>
        <v>0</v>
      </c>
      <c r="AL73" s="37">
        <f>AL60*Parametre!AK93</f>
        <v>0</v>
      </c>
      <c r="AM73" s="37">
        <f>AM60*Parametre!AL93</f>
        <v>0</v>
      </c>
      <c r="AN73" s="37">
        <f>AN60*Parametre!AM93</f>
        <v>0</v>
      </c>
      <c r="AO73" s="37">
        <f>AO60*Parametre!AN93</f>
        <v>0</v>
      </c>
      <c r="AP73" s="37">
        <f>AP60*Parametre!AO93</f>
        <v>0</v>
      </c>
      <c r="AQ73" s="37">
        <f>AQ60*Parametre!AP93</f>
        <v>0</v>
      </c>
    </row>
    <row r="74" spans="2:43" x14ac:dyDescent="0.2">
      <c r="B74" s="31" t="s">
        <v>241</v>
      </c>
      <c r="C74" s="37">
        <f t="shared" si="162"/>
        <v>0</v>
      </c>
      <c r="D74" s="37">
        <f>D61*Parametre!C94</f>
        <v>0</v>
      </c>
      <c r="E74" s="37">
        <f>E61*Parametre!D94</f>
        <v>0</v>
      </c>
      <c r="F74" s="37">
        <f>F61*Parametre!E94</f>
        <v>0</v>
      </c>
      <c r="G74" s="37">
        <f>G61*Parametre!F94</f>
        <v>0</v>
      </c>
      <c r="H74" s="37">
        <f>H61*Parametre!G94</f>
        <v>0</v>
      </c>
      <c r="I74" s="37">
        <f>I61*Parametre!H94</f>
        <v>0</v>
      </c>
      <c r="J74" s="37">
        <f>J61*Parametre!I94</f>
        <v>0</v>
      </c>
      <c r="K74" s="37">
        <f>K61*Parametre!J94</f>
        <v>0</v>
      </c>
      <c r="L74" s="37">
        <f>L61*Parametre!K94</f>
        <v>0</v>
      </c>
      <c r="M74" s="37">
        <f>M61*Parametre!L94</f>
        <v>0</v>
      </c>
      <c r="N74" s="37">
        <f>N61*Parametre!M94</f>
        <v>0</v>
      </c>
      <c r="O74" s="37">
        <f>O61*Parametre!N94</f>
        <v>0</v>
      </c>
      <c r="P74" s="37">
        <f>P61*Parametre!O94</f>
        <v>0</v>
      </c>
      <c r="Q74" s="37">
        <f>Q61*Parametre!P94</f>
        <v>0</v>
      </c>
      <c r="R74" s="37">
        <f>R61*Parametre!Q94</f>
        <v>0</v>
      </c>
      <c r="S74" s="37">
        <f>S61*Parametre!R94</f>
        <v>0</v>
      </c>
      <c r="T74" s="37">
        <f>T61*Parametre!S94</f>
        <v>0</v>
      </c>
      <c r="U74" s="37">
        <f>U61*Parametre!T94</f>
        <v>0</v>
      </c>
      <c r="V74" s="37">
        <f>V61*Parametre!U94</f>
        <v>0</v>
      </c>
      <c r="W74" s="37">
        <f>W61*Parametre!V94</f>
        <v>0</v>
      </c>
      <c r="X74" s="37">
        <f>X61*Parametre!W94</f>
        <v>0</v>
      </c>
      <c r="Y74" s="37">
        <f>Y61*Parametre!X94</f>
        <v>0</v>
      </c>
      <c r="Z74" s="37">
        <f>Z61*Parametre!Y94</f>
        <v>0</v>
      </c>
      <c r="AA74" s="37">
        <f>AA61*Parametre!Z94</f>
        <v>0</v>
      </c>
      <c r="AB74" s="37">
        <f>AB61*Parametre!AA94</f>
        <v>0</v>
      </c>
      <c r="AC74" s="37">
        <f>AC61*Parametre!AB94</f>
        <v>0</v>
      </c>
      <c r="AD74" s="37">
        <f>AD61*Parametre!AC94</f>
        <v>0</v>
      </c>
      <c r="AE74" s="37">
        <f>AE61*Parametre!AD94</f>
        <v>0</v>
      </c>
      <c r="AF74" s="37">
        <f>AF61*Parametre!AE94</f>
        <v>0</v>
      </c>
      <c r="AG74" s="37">
        <f>AG61*Parametre!AF94</f>
        <v>0</v>
      </c>
      <c r="AH74" s="37">
        <f>AH61*Parametre!AG94</f>
        <v>0</v>
      </c>
      <c r="AI74" s="37">
        <f>AI61*Parametre!AH94</f>
        <v>0</v>
      </c>
      <c r="AJ74" s="37">
        <f>AJ61*Parametre!AI94</f>
        <v>0</v>
      </c>
      <c r="AK74" s="37">
        <f>AK61*Parametre!AJ94</f>
        <v>0</v>
      </c>
      <c r="AL74" s="37">
        <f>AL61*Parametre!AK94</f>
        <v>0</v>
      </c>
      <c r="AM74" s="37">
        <f>AM61*Parametre!AL94</f>
        <v>0</v>
      </c>
      <c r="AN74" s="37">
        <f>AN61*Parametre!AM94</f>
        <v>0</v>
      </c>
      <c r="AO74" s="37">
        <f>AO61*Parametre!AN94</f>
        <v>0</v>
      </c>
      <c r="AP74" s="37">
        <f>AP61*Parametre!AO94</f>
        <v>0</v>
      </c>
      <c r="AQ74" s="37">
        <f>AQ61*Parametre!AP94</f>
        <v>0</v>
      </c>
    </row>
    <row r="75" spans="2:43" x14ac:dyDescent="0.2">
      <c r="B75" s="159" t="s">
        <v>460</v>
      </c>
      <c r="C75" s="160">
        <f t="shared" si="162"/>
        <v>0</v>
      </c>
      <c r="D75" s="161">
        <f>SUM(D68:D74)</f>
        <v>0</v>
      </c>
      <c r="E75" s="160">
        <f t="shared" ref="E75:AG75" si="163">SUM(E68:E74)</f>
        <v>0</v>
      </c>
      <c r="F75" s="160">
        <f t="shared" si="163"/>
        <v>0</v>
      </c>
      <c r="G75" s="160">
        <f t="shared" si="163"/>
        <v>0</v>
      </c>
      <c r="H75" s="160">
        <f t="shared" si="163"/>
        <v>0</v>
      </c>
      <c r="I75" s="160">
        <f t="shared" si="163"/>
        <v>0</v>
      </c>
      <c r="J75" s="160">
        <f t="shared" si="163"/>
        <v>0</v>
      </c>
      <c r="K75" s="160">
        <f t="shared" si="163"/>
        <v>0</v>
      </c>
      <c r="L75" s="160">
        <f t="shared" si="163"/>
        <v>0</v>
      </c>
      <c r="M75" s="160">
        <f t="shared" si="163"/>
        <v>0</v>
      </c>
      <c r="N75" s="160">
        <f t="shared" si="163"/>
        <v>0</v>
      </c>
      <c r="O75" s="160">
        <f t="shared" si="163"/>
        <v>0</v>
      </c>
      <c r="P75" s="160">
        <f t="shared" si="163"/>
        <v>0</v>
      </c>
      <c r="Q75" s="160">
        <f t="shared" si="163"/>
        <v>0</v>
      </c>
      <c r="R75" s="160">
        <f t="shared" si="163"/>
        <v>0</v>
      </c>
      <c r="S75" s="160">
        <f t="shared" si="163"/>
        <v>0</v>
      </c>
      <c r="T75" s="160">
        <f t="shared" si="163"/>
        <v>0</v>
      </c>
      <c r="U75" s="160">
        <f t="shared" si="163"/>
        <v>0</v>
      </c>
      <c r="V75" s="160">
        <f t="shared" si="163"/>
        <v>0</v>
      </c>
      <c r="W75" s="160">
        <f t="shared" si="163"/>
        <v>0</v>
      </c>
      <c r="X75" s="160">
        <f t="shared" si="163"/>
        <v>0</v>
      </c>
      <c r="Y75" s="160">
        <f t="shared" si="163"/>
        <v>0</v>
      </c>
      <c r="Z75" s="160">
        <f t="shared" si="163"/>
        <v>0</v>
      </c>
      <c r="AA75" s="160">
        <f t="shared" si="163"/>
        <v>0</v>
      </c>
      <c r="AB75" s="160">
        <f t="shared" si="163"/>
        <v>0</v>
      </c>
      <c r="AC75" s="160">
        <f t="shared" si="163"/>
        <v>0</v>
      </c>
      <c r="AD75" s="160">
        <f t="shared" si="163"/>
        <v>0</v>
      </c>
      <c r="AE75" s="160">
        <f t="shared" si="163"/>
        <v>0</v>
      </c>
      <c r="AF75" s="160">
        <f t="shared" si="163"/>
        <v>0</v>
      </c>
      <c r="AG75" s="160">
        <f t="shared" si="163"/>
        <v>0</v>
      </c>
      <c r="AH75" s="160">
        <f t="shared" ref="AH75:AQ75" si="164">SUM(AH68:AH74)</f>
        <v>0</v>
      </c>
      <c r="AI75" s="160">
        <f t="shared" si="164"/>
        <v>0</v>
      </c>
      <c r="AJ75" s="160">
        <f t="shared" si="164"/>
        <v>0</v>
      </c>
      <c r="AK75" s="160">
        <f t="shared" si="164"/>
        <v>0</v>
      </c>
      <c r="AL75" s="160">
        <f t="shared" si="164"/>
        <v>0</v>
      </c>
      <c r="AM75" s="160">
        <f t="shared" si="164"/>
        <v>0</v>
      </c>
      <c r="AN75" s="160">
        <f t="shared" si="164"/>
        <v>0</v>
      </c>
      <c r="AO75" s="160">
        <f t="shared" si="164"/>
        <v>0</v>
      </c>
      <c r="AP75" s="160">
        <f t="shared" si="164"/>
        <v>0</v>
      </c>
      <c r="AQ75" s="160">
        <f t="shared" si="164"/>
        <v>0</v>
      </c>
    </row>
    <row r="77" spans="2:43" x14ac:dyDescent="0.2">
      <c r="B77" s="30" t="s">
        <v>0</v>
      </c>
    </row>
    <row r="78" spans="2:43" x14ac:dyDescent="0.2">
      <c r="B78" s="30" t="s">
        <v>461</v>
      </c>
    </row>
  </sheetData>
  <mergeCells count="1">
    <mergeCell ref="B66:B67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4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99"/>
  </sheetPr>
  <dimension ref="B2:AQ51"/>
  <sheetViews>
    <sheetView view="pageBreakPreview" zoomScaleNormal="90" zoomScaleSheetLayoutView="100" workbookViewId="0"/>
  </sheetViews>
  <sheetFormatPr defaultColWidth="9.140625" defaultRowHeight="11.25" x14ac:dyDescent="0.2"/>
  <cols>
    <col min="1" max="1" width="3.85546875" style="265" customWidth="1"/>
    <col min="2" max="2" width="42.140625" style="265" customWidth="1"/>
    <col min="3" max="3" width="11.85546875" style="265" customWidth="1"/>
    <col min="4" max="4" width="4.28515625" style="265" bestFit="1" customWidth="1"/>
    <col min="5" max="5" width="4" style="265" bestFit="1" customWidth="1"/>
    <col min="6" max="10" width="7.85546875" style="265" bestFit="1" customWidth="1"/>
    <col min="11" max="43" width="4.28515625" style="265" bestFit="1" customWidth="1"/>
    <col min="44" max="16384" width="9.140625" style="265"/>
  </cols>
  <sheetData>
    <row r="2" spans="2:43" x14ac:dyDescent="0.2">
      <c r="B2" s="266"/>
      <c r="C2" s="266"/>
      <c r="D2" s="266" t="s">
        <v>279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</row>
    <row r="3" spans="2:43" x14ac:dyDescent="0.2">
      <c r="B3" s="267" t="s">
        <v>462</v>
      </c>
      <c r="C3" s="267"/>
      <c r="D3" s="268">
        <v>1</v>
      </c>
      <c r="E3" s="268">
        <v>2</v>
      </c>
      <c r="F3" s="268">
        <v>3</v>
      </c>
      <c r="G3" s="268">
        <v>4</v>
      </c>
      <c r="H3" s="268">
        <v>5</v>
      </c>
      <c r="I3" s="268">
        <v>6</v>
      </c>
      <c r="J3" s="268">
        <v>7</v>
      </c>
      <c r="K3" s="268">
        <v>8</v>
      </c>
      <c r="L3" s="268">
        <v>9</v>
      </c>
      <c r="M3" s="268">
        <v>10</v>
      </c>
      <c r="N3" s="268">
        <v>11</v>
      </c>
      <c r="O3" s="268">
        <v>12</v>
      </c>
      <c r="P3" s="268">
        <v>13</v>
      </c>
      <c r="Q3" s="268">
        <v>14</v>
      </c>
      <c r="R3" s="268">
        <v>15</v>
      </c>
      <c r="S3" s="268">
        <v>16</v>
      </c>
      <c r="T3" s="268">
        <v>17</v>
      </c>
      <c r="U3" s="268">
        <v>18</v>
      </c>
      <c r="V3" s="268">
        <v>19</v>
      </c>
      <c r="W3" s="268">
        <v>20</v>
      </c>
      <c r="X3" s="268">
        <v>21</v>
      </c>
      <c r="Y3" s="268">
        <v>22</v>
      </c>
      <c r="Z3" s="268">
        <v>23</v>
      </c>
      <c r="AA3" s="268">
        <v>24</v>
      </c>
      <c r="AB3" s="268">
        <v>25</v>
      </c>
      <c r="AC3" s="268">
        <v>26</v>
      </c>
      <c r="AD3" s="268">
        <v>27</v>
      </c>
      <c r="AE3" s="268">
        <v>28</v>
      </c>
      <c r="AF3" s="268">
        <v>29</v>
      </c>
      <c r="AG3" s="268">
        <v>30</v>
      </c>
      <c r="AH3" s="268">
        <v>31</v>
      </c>
      <c r="AI3" s="268">
        <v>32</v>
      </c>
      <c r="AJ3" s="268">
        <v>33</v>
      </c>
      <c r="AK3" s="268">
        <v>34</v>
      </c>
      <c r="AL3" s="268">
        <v>35</v>
      </c>
      <c r="AM3" s="268">
        <v>36</v>
      </c>
      <c r="AN3" s="268">
        <v>37</v>
      </c>
      <c r="AO3" s="268">
        <v>38</v>
      </c>
      <c r="AP3" s="268">
        <v>39</v>
      </c>
      <c r="AQ3" s="268">
        <v>40</v>
      </c>
    </row>
    <row r="4" spans="2:43" x14ac:dyDescent="0.2">
      <c r="B4" s="269" t="s">
        <v>336</v>
      </c>
      <c r="C4" s="270" t="s">
        <v>281</v>
      </c>
      <c r="D4" s="271">
        <v>2024</v>
      </c>
      <c r="E4" s="271">
        <f>D4+$D$3</f>
        <v>2025</v>
      </c>
      <c r="F4" s="271">
        <f t="shared" ref="F4:AG4" si="0">E4+$D$3</f>
        <v>2026</v>
      </c>
      <c r="G4" s="271">
        <f t="shared" si="0"/>
        <v>2027</v>
      </c>
      <c r="H4" s="271">
        <f t="shared" si="0"/>
        <v>2028</v>
      </c>
      <c r="I4" s="271">
        <f t="shared" si="0"/>
        <v>2029</v>
      </c>
      <c r="J4" s="271">
        <f t="shared" si="0"/>
        <v>2030</v>
      </c>
      <c r="K4" s="271">
        <f t="shared" si="0"/>
        <v>2031</v>
      </c>
      <c r="L4" s="271">
        <f t="shared" si="0"/>
        <v>2032</v>
      </c>
      <c r="M4" s="271">
        <f t="shared" si="0"/>
        <v>2033</v>
      </c>
      <c r="N4" s="271">
        <f t="shared" si="0"/>
        <v>2034</v>
      </c>
      <c r="O4" s="271">
        <f t="shared" si="0"/>
        <v>2035</v>
      </c>
      <c r="P4" s="271">
        <f t="shared" si="0"/>
        <v>2036</v>
      </c>
      <c r="Q4" s="271">
        <f t="shared" si="0"/>
        <v>2037</v>
      </c>
      <c r="R4" s="271">
        <f t="shared" si="0"/>
        <v>2038</v>
      </c>
      <c r="S4" s="271">
        <f t="shared" si="0"/>
        <v>2039</v>
      </c>
      <c r="T4" s="271">
        <f t="shared" si="0"/>
        <v>2040</v>
      </c>
      <c r="U4" s="271">
        <f t="shared" si="0"/>
        <v>2041</v>
      </c>
      <c r="V4" s="271">
        <f t="shared" si="0"/>
        <v>2042</v>
      </c>
      <c r="W4" s="271">
        <f t="shared" si="0"/>
        <v>2043</v>
      </c>
      <c r="X4" s="271">
        <f t="shared" si="0"/>
        <v>2044</v>
      </c>
      <c r="Y4" s="271">
        <f t="shared" si="0"/>
        <v>2045</v>
      </c>
      <c r="Z4" s="271">
        <f t="shared" si="0"/>
        <v>2046</v>
      </c>
      <c r="AA4" s="271">
        <f t="shared" si="0"/>
        <v>2047</v>
      </c>
      <c r="AB4" s="271">
        <f t="shared" si="0"/>
        <v>2048</v>
      </c>
      <c r="AC4" s="271">
        <f t="shared" si="0"/>
        <v>2049</v>
      </c>
      <c r="AD4" s="271">
        <f t="shared" si="0"/>
        <v>2050</v>
      </c>
      <c r="AE4" s="271">
        <f t="shared" si="0"/>
        <v>2051</v>
      </c>
      <c r="AF4" s="271">
        <f t="shared" si="0"/>
        <v>2052</v>
      </c>
      <c r="AG4" s="271">
        <f t="shared" si="0"/>
        <v>2053</v>
      </c>
      <c r="AH4" s="271">
        <f t="shared" ref="AH4" si="1">AG4+$D$3</f>
        <v>2054</v>
      </c>
      <c r="AI4" s="271">
        <f t="shared" ref="AI4" si="2">AH4+$D$3</f>
        <v>2055</v>
      </c>
      <c r="AJ4" s="271">
        <f t="shared" ref="AJ4" si="3">AI4+$D$3</f>
        <v>2056</v>
      </c>
      <c r="AK4" s="271">
        <f t="shared" ref="AK4" si="4">AJ4+$D$3</f>
        <v>2057</v>
      </c>
      <c r="AL4" s="271">
        <f t="shared" ref="AL4" si="5">AK4+$D$3</f>
        <v>2058</v>
      </c>
      <c r="AM4" s="271">
        <f t="shared" ref="AM4" si="6">AL4+$D$3</f>
        <v>2059</v>
      </c>
      <c r="AN4" s="271">
        <f t="shared" ref="AN4" si="7">AM4+$D$3</f>
        <v>2060</v>
      </c>
      <c r="AO4" s="271">
        <f t="shared" ref="AO4" si="8">AN4+$D$3</f>
        <v>2061</v>
      </c>
      <c r="AP4" s="271">
        <f t="shared" ref="AP4" si="9">AO4+$D$3</f>
        <v>2062</v>
      </c>
      <c r="AQ4" s="271">
        <f t="shared" ref="AQ4" si="10">AP4+$D$3</f>
        <v>2063</v>
      </c>
    </row>
    <row r="5" spans="2:43" x14ac:dyDescent="0.2">
      <c r="B5" s="31" t="s">
        <v>452</v>
      </c>
      <c r="C5" s="272">
        <f>SUM(D5:AQ5)</f>
        <v>0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</row>
    <row r="6" spans="2:43" x14ac:dyDescent="0.2">
      <c r="B6" s="31" t="s">
        <v>453</v>
      </c>
      <c r="C6" s="272">
        <f t="shared" ref="C6:C12" si="11">SUM(D6:AQ6)</f>
        <v>18890.715998894833</v>
      </c>
      <c r="D6" s="273"/>
      <c r="E6" s="273">
        <v>0</v>
      </c>
      <c r="F6" s="273">
        <v>1278.95779938649</v>
      </c>
      <c r="G6" s="273">
        <v>2543.2330491778544</v>
      </c>
      <c r="H6" s="273">
        <v>3792.8257493740925</v>
      </c>
      <c r="I6" s="273">
        <v>5027.735899975205</v>
      </c>
      <c r="J6" s="273">
        <v>6247.9635009811918</v>
      </c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</row>
    <row r="7" spans="2:43" x14ac:dyDescent="0.2">
      <c r="B7" s="31" t="s">
        <v>454</v>
      </c>
      <c r="C7" s="272">
        <f t="shared" si="11"/>
        <v>0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</row>
    <row r="8" spans="2:43" x14ac:dyDescent="0.2">
      <c r="B8" s="31" t="s">
        <v>455</v>
      </c>
      <c r="C8" s="272">
        <f t="shared" si="11"/>
        <v>516417.2190127644</v>
      </c>
      <c r="D8" s="273"/>
      <c r="E8" s="273">
        <v>0</v>
      </c>
      <c r="F8" s="273">
        <v>34825.682543781608</v>
      </c>
      <c r="G8" s="273">
        <v>69352.964130365232</v>
      </c>
      <c r="H8" s="273">
        <v>103581.84475975085</v>
      </c>
      <c r="I8" s="273">
        <v>137512.32443193853</v>
      </c>
      <c r="J8" s="273">
        <v>171144.40314692821</v>
      </c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</row>
    <row r="9" spans="2:43" x14ac:dyDescent="0.2">
      <c r="B9" s="31" t="s">
        <v>240</v>
      </c>
      <c r="C9" s="272">
        <f t="shared" si="11"/>
        <v>570.55674610543042</v>
      </c>
      <c r="D9" s="273"/>
      <c r="E9" s="273">
        <v>0</v>
      </c>
      <c r="F9" s="273">
        <v>38.781422194225158</v>
      </c>
      <c r="G9" s="273">
        <v>77.004615048052969</v>
      </c>
      <c r="H9" s="273">
        <v>114.66957856148343</v>
      </c>
      <c r="I9" s="273">
        <v>151.77631273451655</v>
      </c>
      <c r="J9" s="273">
        <v>188.32481756715231</v>
      </c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</row>
    <row r="10" spans="2:43" ht="11.85" customHeight="1" x14ac:dyDescent="0.2">
      <c r="B10" s="31" t="s">
        <v>107</v>
      </c>
      <c r="C10" s="272">
        <f t="shared" si="11"/>
        <v>127450.43718708344</v>
      </c>
      <c r="D10" s="273"/>
      <c r="E10" s="273">
        <v>0</v>
      </c>
      <c r="F10" s="273">
        <v>8709.3977294601355</v>
      </c>
      <c r="G10" s="273">
        <v>17259.269021179334</v>
      </c>
      <c r="H10" s="273">
        <v>25649.613875157611</v>
      </c>
      <c r="I10" s="273">
        <v>33880.432291394965</v>
      </c>
      <c r="J10" s="273">
        <v>41951.724269891398</v>
      </c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</row>
    <row r="11" spans="2:43" x14ac:dyDescent="0.2">
      <c r="B11" s="31" t="s">
        <v>241</v>
      </c>
      <c r="C11" s="272">
        <f t="shared" si="11"/>
        <v>12070.711862391152</v>
      </c>
      <c r="D11" s="273"/>
      <c r="E11" s="273">
        <v>0</v>
      </c>
      <c r="F11" s="273">
        <v>827.91428526490063</v>
      </c>
      <c r="G11" s="273">
        <v>1638.4284497006834</v>
      </c>
      <c r="H11" s="273">
        <v>2431.5424933073477</v>
      </c>
      <c r="I11" s="273">
        <v>3207.2564160848956</v>
      </c>
      <c r="J11" s="273">
        <v>3965.5702180333246</v>
      </c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</row>
    <row r="12" spans="2:43" x14ac:dyDescent="0.2">
      <c r="B12" s="267" t="s">
        <v>281</v>
      </c>
      <c r="C12" s="274">
        <f t="shared" si="11"/>
        <v>675399.64080723934</v>
      </c>
      <c r="D12" s="274">
        <f>SUM(D5:D11)</f>
        <v>0</v>
      </c>
      <c r="E12" s="274">
        <f t="shared" ref="E12:AG12" si="12">SUM(E5:E11)</f>
        <v>0</v>
      </c>
      <c r="F12" s="274">
        <f t="shared" si="12"/>
        <v>45680.733780087357</v>
      </c>
      <c r="G12" s="274">
        <f t="shared" si="12"/>
        <v>90870.899265471162</v>
      </c>
      <c r="H12" s="274">
        <f t="shared" si="12"/>
        <v>135570.49645615139</v>
      </c>
      <c r="I12" s="274">
        <f t="shared" si="12"/>
        <v>179779.52535212811</v>
      </c>
      <c r="J12" s="274">
        <f t="shared" si="12"/>
        <v>223497.98595340128</v>
      </c>
      <c r="K12" s="274">
        <f t="shared" si="12"/>
        <v>0</v>
      </c>
      <c r="L12" s="274">
        <f t="shared" si="12"/>
        <v>0</v>
      </c>
      <c r="M12" s="274">
        <f t="shared" si="12"/>
        <v>0</v>
      </c>
      <c r="N12" s="274">
        <f t="shared" si="12"/>
        <v>0</v>
      </c>
      <c r="O12" s="274">
        <f t="shared" si="12"/>
        <v>0</v>
      </c>
      <c r="P12" s="274">
        <f t="shared" si="12"/>
        <v>0</v>
      </c>
      <c r="Q12" s="274">
        <f t="shared" si="12"/>
        <v>0</v>
      </c>
      <c r="R12" s="274">
        <f t="shared" si="12"/>
        <v>0</v>
      </c>
      <c r="S12" s="274">
        <f t="shared" si="12"/>
        <v>0</v>
      </c>
      <c r="T12" s="274">
        <f t="shared" si="12"/>
        <v>0</v>
      </c>
      <c r="U12" s="274">
        <f t="shared" si="12"/>
        <v>0</v>
      </c>
      <c r="V12" s="274">
        <f t="shared" si="12"/>
        <v>0</v>
      </c>
      <c r="W12" s="274">
        <f t="shared" si="12"/>
        <v>0</v>
      </c>
      <c r="X12" s="274">
        <f t="shared" si="12"/>
        <v>0</v>
      </c>
      <c r="Y12" s="274">
        <f t="shared" si="12"/>
        <v>0</v>
      </c>
      <c r="Z12" s="274">
        <f t="shared" si="12"/>
        <v>0</v>
      </c>
      <c r="AA12" s="274">
        <f t="shared" si="12"/>
        <v>0</v>
      </c>
      <c r="AB12" s="274">
        <f t="shared" si="12"/>
        <v>0</v>
      </c>
      <c r="AC12" s="274">
        <f t="shared" si="12"/>
        <v>0</v>
      </c>
      <c r="AD12" s="274">
        <f t="shared" si="12"/>
        <v>0</v>
      </c>
      <c r="AE12" s="274">
        <f t="shared" si="12"/>
        <v>0</v>
      </c>
      <c r="AF12" s="274">
        <f t="shared" si="12"/>
        <v>0</v>
      </c>
      <c r="AG12" s="274">
        <f t="shared" si="12"/>
        <v>0</v>
      </c>
      <c r="AH12" s="274">
        <f t="shared" ref="AH12:AQ12" si="13">SUM(AH5:AH11)</f>
        <v>0</v>
      </c>
      <c r="AI12" s="274">
        <f t="shared" si="13"/>
        <v>0</v>
      </c>
      <c r="AJ12" s="274">
        <f t="shared" si="13"/>
        <v>0</v>
      </c>
      <c r="AK12" s="274">
        <f t="shared" si="13"/>
        <v>0</v>
      </c>
      <c r="AL12" s="274">
        <f t="shared" si="13"/>
        <v>0</v>
      </c>
      <c r="AM12" s="274">
        <f t="shared" si="13"/>
        <v>0</v>
      </c>
      <c r="AN12" s="274">
        <f t="shared" si="13"/>
        <v>0</v>
      </c>
      <c r="AO12" s="274">
        <f t="shared" si="13"/>
        <v>0</v>
      </c>
      <c r="AP12" s="274">
        <f t="shared" si="13"/>
        <v>0</v>
      </c>
      <c r="AQ12" s="274">
        <f t="shared" si="13"/>
        <v>0</v>
      </c>
    </row>
    <row r="15" spans="2:43" x14ac:dyDescent="0.2">
      <c r="B15" s="266"/>
      <c r="C15" s="266"/>
      <c r="D15" s="266" t="s">
        <v>279</v>
      </c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</row>
    <row r="16" spans="2:43" x14ac:dyDescent="0.2">
      <c r="B16" s="267" t="s">
        <v>463</v>
      </c>
      <c r="C16" s="267"/>
      <c r="D16" s="268">
        <v>1</v>
      </c>
      <c r="E16" s="268">
        <v>2</v>
      </c>
      <c r="F16" s="268">
        <v>3</v>
      </c>
      <c r="G16" s="268">
        <v>4</v>
      </c>
      <c r="H16" s="268">
        <v>5</v>
      </c>
      <c r="I16" s="268">
        <v>6</v>
      </c>
      <c r="J16" s="268">
        <v>7</v>
      </c>
      <c r="K16" s="268">
        <v>8</v>
      </c>
      <c r="L16" s="268">
        <v>9</v>
      </c>
      <c r="M16" s="268">
        <v>10</v>
      </c>
      <c r="N16" s="268">
        <v>11</v>
      </c>
      <c r="O16" s="268">
        <v>12</v>
      </c>
      <c r="P16" s="268">
        <v>13</v>
      </c>
      <c r="Q16" s="268">
        <v>14</v>
      </c>
      <c r="R16" s="268">
        <v>15</v>
      </c>
      <c r="S16" s="268">
        <v>16</v>
      </c>
      <c r="T16" s="268">
        <v>17</v>
      </c>
      <c r="U16" s="268">
        <v>18</v>
      </c>
      <c r="V16" s="268">
        <v>19</v>
      </c>
      <c r="W16" s="268">
        <v>20</v>
      </c>
      <c r="X16" s="268">
        <v>21</v>
      </c>
      <c r="Y16" s="268">
        <v>22</v>
      </c>
      <c r="Z16" s="268">
        <v>23</v>
      </c>
      <c r="AA16" s="268">
        <v>24</v>
      </c>
      <c r="AB16" s="268">
        <v>25</v>
      </c>
      <c r="AC16" s="268">
        <v>26</v>
      </c>
      <c r="AD16" s="268">
        <v>27</v>
      </c>
      <c r="AE16" s="268">
        <v>28</v>
      </c>
      <c r="AF16" s="268">
        <v>29</v>
      </c>
      <c r="AG16" s="268">
        <v>30</v>
      </c>
      <c r="AH16" s="268">
        <v>31</v>
      </c>
      <c r="AI16" s="268">
        <v>32</v>
      </c>
      <c r="AJ16" s="268">
        <v>33</v>
      </c>
      <c r="AK16" s="268">
        <v>34</v>
      </c>
      <c r="AL16" s="268">
        <v>35</v>
      </c>
      <c r="AM16" s="268">
        <v>36</v>
      </c>
      <c r="AN16" s="268">
        <v>37</v>
      </c>
      <c r="AO16" s="268">
        <v>38</v>
      </c>
      <c r="AP16" s="268">
        <v>39</v>
      </c>
      <c r="AQ16" s="268">
        <v>40</v>
      </c>
    </row>
    <row r="17" spans="2:43" x14ac:dyDescent="0.2">
      <c r="B17" s="269" t="s">
        <v>344</v>
      </c>
      <c r="C17" s="270" t="s">
        <v>281</v>
      </c>
      <c r="D17" s="271">
        <f>D4</f>
        <v>2024</v>
      </c>
      <c r="E17" s="271">
        <f t="shared" ref="E17:AG17" si="14">E4</f>
        <v>2025</v>
      </c>
      <c r="F17" s="271">
        <f t="shared" si="14"/>
        <v>2026</v>
      </c>
      <c r="G17" s="271">
        <f t="shared" si="14"/>
        <v>2027</v>
      </c>
      <c r="H17" s="271">
        <f t="shared" si="14"/>
        <v>2028</v>
      </c>
      <c r="I17" s="271">
        <f t="shared" si="14"/>
        <v>2029</v>
      </c>
      <c r="J17" s="271">
        <f t="shared" si="14"/>
        <v>2030</v>
      </c>
      <c r="K17" s="271">
        <f t="shared" si="14"/>
        <v>2031</v>
      </c>
      <c r="L17" s="271">
        <f t="shared" si="14"/>
        <v>2032</v>
      </c>
      <c r="M17" s="271">
        <f t="shared" si="14"/>
        <v>2033</v>
      </c>
      <c r="N17" s="271">
        <f t="shared" si="14"/>
        <v>2034</v>
      </c>
      <c r="O17" s="271">
        <f t="shared" si="14"/>
        <v>2035</v>
      </c>
      <c r="P17" s="271">
        <f t="shared" si="14"/>
        <v>2036</v>
      </c>
      <c r="Q17" s="271">
        <f t="shared" si="14"/>
        <v>2037</v>
      </c>
      <c r="R17" s="271">
        <f t="shared" si="14"/>
        <v>2038</v>
      </c>
      <c r="S17" s="271">
        <f t="shared" si="14"/>
        <v>2039</v>
      </c>
      <c r="T17" s="271">
        <f t="shared" si="14"/>
        <v>2040</v>
      </c>
      <c r="U17" s="271">
        <f t="shared" si="14"/>
        <v>2041</v>
      </c>
      <c r="V17" s="271">
        <f t="shared" si="14"/>
        <v>2042</v>
      </c>
      <c r="W17" s="271">
        <f t="shared" si="14"/>
        <v>2043</v>
      </c>
      <c r="X17" s="271">
        <f t="shared" si="14"/>
        <v>2044</v>
      </c>
      <c r="Y17" s="271">
        <f t="shared" si="14"/>
        <v>2045</v>
      </c>
      <c r="Z17" s="271">
        <f t="shared" si="14"/>
        <v>2046</v>
      </c>
      <c r="AA17" s="271">
        <f t="shared" si="14"/>
        <v>2047</v>
      </c>
      <c r="AB17" s="271">
        <f t="shared" si="14"/>
        <v>2048</v>
      </c>
      <c r="AC17" s="271">
        <f t="shared" si="14"/>
        <v>2049</v>
      </c>
      <c r="AD17" s="271">
        <f t="shared" si="14"/>
        <v>2050</v>
      </c>
      <c r="AE17" s="271">
        <f t="shared" si="14"/>
        <v>2051</v>
      </c>
      <c r="AF17" s="271">
        <f t="shared" si="14"/>
        <v>2052</v>
      </c>
      <c r="AG17" s="271">
        <f t="shared" si="14"/>
        <v>2053</v>
      </c>
      <c r="AH17" s="271">
        <f t="shared" ref="AH17:AQ17" si="15">AH4</f>
        <v>2054</v>
      </c>
      <c r="AI17" s="271">
        <f t="shared" si="15"/>
        <v>2055</v>
      </c>
      <c r="AJ17" s="271">
        <f t="shared" si="15"/>
        <v>2056</v>
      </c>
      <c r="AK17" s="271">
        <f t="shared" si="15"/>
        <v>2057</v>
      </c>
      <c r="AL17" s="271">
        <f t="shared" si="15"/>
        <v>2058</v>
      </c>
      <c r="AM17" s="271">
        <f t="shared" si="15"/>
        <v>2059</v>
      </c>
      <c r="AN17" s="271">
        <f t="shared" si="15"/>
        <v>2060</v>
      </c>
      <c r="AO17" s="271">
        <f t="shared" si="15"/>
        <v>2061</v>
      </c>
      <c r="AP17" s="271">
        <f t="shared" si="15"/>
        <v>2062</v>
      </c>
      <c r="AQ17" s="271">
        <f t="shared" si="15"/>
        <v>2063</v>
      </c>
    </row>
    <row r="18" spans="2:43" x14ac:dyDescent="0.2">
      <c r="B18" s="31" t="s">
        <v>452</v>
      </c>
      <c r="C18" s="272">
        <f t="shared" ref="C18:C25" si="16">SUM(D18:AQ18)</f>
        <v>0</v>
      </c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</row>
    <row r="19" spans="2:43" x14ac:dyDescent="0.2">
      <c r="B19" s="31" t="s">
        <v>453</v>
      </c>
      <c r="C19" s="272">
        <f t="shared" si="16"/>
        <v>17946.180198950089</v>
      </c>
      <c r="D19" s="273"/>
      <c r="E19" s="273">
        <v>0</v>
      </c>
      <c r="F19" s="273">
        <v>1215.0099094171655</v>
      </c>
      <c r="G19" s="273">
        <v>2416.0713967189618</v>
      </c>
      <c r="H19" s="273">
        <v>3603.1844619053877</v>
      </c>
      <c r="I19" s="273">
        <v>4776.3491049764443</v>
      </c>
      <c r="J19" s="273">
        <v>5935.5653259321316</v>
      </c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</row>
    <row r="20" spans="2:43" x14ac:dyDescent="0.2">
      <c r="B20" s="31" t="s">
        <v>454</v>
      </c>
      <c r="C20" s="272">
        <f t="shared" si="16"/>
        <v>0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</row>
    <row r="21" spans="2:43" x14ac:dyDescent="0.2">
      <c r="B21" s="31" t="s">
        <v>455</v>
      </c>
      <c r="C21" s="272">
        <f t="shared" si="16"/>
        <v>490596.35806212615</v>
      </c>
      <c r="D21" s="273"/>
      <c r="E21" s="273">
        <v>0</v>
      </c>
      <c r="F21" s="273">
        <v>33084.398416592529</v>
      </c>
      <c r="G21" s="273">
        <v>65885.315923846967</v>
      </c>
      <c r="H21" s="273">
        <v>98402.752521763308</v>
      </c>
      <c r="I21" s="273">
        <v>130636.70821034159</v>
      </c>
      <c r="J21" s="273">
        <v>162587.18298958178</v>
      </c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</row>
    <row r="22" spans="2:43" x14ac:dyDescent="0.2">
      <c r="B22" s="31" t="s">
        <v>240</v>
      </c>
      <c r="C22" s="272">
        <f t="shared" si="16"/>
        <v>542.02890880015889</v>
      </c>
      <c r="D22" s="273"/>
      <c r="E22" s="273">
        <v>0</v>
      </c>
      <c r="F22" s="273">
        <v>36.842351084513901</v>
      </c>
      <c r="G22" s="273">
        <v>73.154384295650317</v>
      </c>
      <c r="H22" s="273">
        <v>108.93609963340926</v>
      </c>
      <c r="I22" s="273">
        <v>144.18749709779073</v>
      </c>
      <c r="J22" s="273">
        <v>178.90857668879468</v>
      </c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</row>
    <row r="23" spans="2:43" ht="11.85" customHeight="1" x14ac:dyDescent="0.2">
      <c r="B23" s="31" t="s">
        <v>107</v>
      </c>
      <c r="C23" s="272">
        <f t="shared" si="16"/>
        <v>121077.91532772928</v>
      </c>
      <c r="D23" s="273"/>
      <c r="E23" s="273">
        <v>0</v>
      </c>
      <c r="F23" s="273">
        <v>8273.9278429871283</v>
      </c>
      <c r="G23" s="273">
        <v>16396.305570120367</v>
      </c>
      <c r="H23" s="273">
        <v>24367.133181399728</v>
      </c>
      <c r="I23" s="273">
        <v>32186.410676825217</v>
      </c>
      <c r="J23" s="273">
        <v>39854.138056396827</v>
      </c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</row>
    <row r="24" spans="2:43" x14ac:dyDescent="0.2">
      <c r="B24" s="31" t="s">
        <v>241</v>
      </c>
      <c r="C24" s="272">
        <f t="shared" si="16"/>
        <v>11467.176269271593</v>
      </c>
      <c r="D24" s="273"/>
      <c r="E24" s="273">
        <v>0</v>
      </c>
      <c r="F24" s="273">
        <v>786.51857100165557</v>
      </c>
      <c r="G24" s="273">
        <v>1556.507027215649</v>
      </c>
      <c r="H24" s="273">
        <v>2309.9653686419801</v>
      </c>
      <c r="I24" s="273">
        <v>3046.8935952806505</v>
      </c>
      <c r="J24" s="273">
        <v>3767.2917071316583</v>
      </c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</row>
    <row r="25" spans="2:43" x14ac:dyDescent="0.2">
      <c r="B25" s="267" t="s">
        <v>457</v>
      </c>
      <c r="C25" s="274">
        <f t="shared" si="16"/>
        <v>641629.65876687726</v>
      </c>
      <c r="D25" s="274">
        <f t="shared" ref="D25:AG25" si="17">SUM(D18:D24)</f>
        <v>0</v>
      </c>
      <c r="E25" s="274">
        <f t="shared" si="17"/>
        <v>0</v>
      </c>
      <c r="F25" s="274">
        <f t="shared" si="17"/>
        <v>43396.697091082991</v>
      </c>
      <c r="G25" s="274">
        <f t="shared" si="17"/>
        <v>86327.354302197593</v>
      </c>
      <c r="H25" s="274">
        <f t="shared" si="17"/>
        <v>128791.97163334381</v>
      </c>
      <c r="I25" s="274">
        <f t="shared" si="17"/>
        <v>170790.54908452168</v>
      </c>
      <c r="J25" s="274">
        <f t="shared" si="17"/>
        <v>212323.0866557312</v>
      </c>
      <c r="K25" s="274">
        <f t="shared" si="17"/>
        <v>0</v>
      </c>
      <c r="L25" s="274">
        <f t="shared" si="17"/>
        <v>0</v>
      </c>
      <c r="M25" s="274">
        <f t="shared" si="17"/>
        <v>0</v>
      </c>
      <c r="N25" s="274">
        <f t="shared" si="17"/>
        <v>0</v>
      </c>
      <c r="O25" s="274">
        <f t="shared" si="17"/>
        <v>0</v>
      </c>
      <c r="P25" s="274">
        <f t="shared" si="17"/>
        <v>0</v>
      </c>
      <c r="Q25" s="274">
        <f t="shared" si="17"/>
        <v>0</v>
      </c>
      <c r="R25" s="274">
        <f t="shared" si="17"/>
        <v>0</v>
      </c>
      <c r="S25" s="274">
        <f t="shared" si="17"/>
        <v>0</v>
      </c>
      <c r="T25" s="274">
        <f t="shared" si="17"/>
        <v>0</v>
      </c>
      <c r="U25" s="274">
        <f t="shared" si="17"/>
        <v>0</v>
      </c>
      <c r="V25" s="274">
        <f t="shared" si="17"/>
        <v>0</v>
      </c>
      <c r="W25" s="274">
        <f t="shared" si="17"/>
        <v>0</v>
      </c>
      <c r="X25" s="274">
        <f t="shared" si="17"/>
        <v>0</v>
      </c>
      <c r="Y25" s="274">
        <f t="shared" si="17"/>
        <v>0</v>
      </c>
      <c r="Z25" s="274">
        <f t="shared" si="17"/>
        <v>0</v>
      </c>
      <c r="AA25" s="274">
        <f t="shared" si="17"/>
        <v>0</v>
      </c>
      <c r="AB25" s="274">
        <f t="shared" si="17"/>
        <v>0</v>
      </c>
      <c r="AC25" s="274">
        <f t="shared" si="17"/>
        <v>0</v>
      </c>
      <c r="AD25" s="274">
        <f t="shared" si="17"/>
        <v>0</v>
      </c>
      <c r="AE25" s="274">
        <f t="shared" si="17"/>
        <v>0</v>
      </c>
      <c r="AF25" s="274">
        <f t="shared" si="17"/>
        <v>0</v>
      </c>
      <c r="AG25" s="274">
        <f t="shared" si="17"/>
        <v>0</v>
      </c>
      <c r="AH25" s="274">
        <f t="shared" ref="AH25:AQ25" si="18">SUM(AH18:AH24)</f>
        <v>0</v>
      </c>
      <c r="AI25" s="274">
        <f t="shared" si="18"/>
        <v>0</v>
      </c>
      <c r="AJ25" s="274">
        <f t="shared" si="18"/>
        <v>0</v>
      </c>
      <c r="AK25" s="274">
        <f t="shared" si="18"/>
        <v>0</v>
      </c>
      <c r="AL25" s="274">
        <f t="shared" si="18"/>
        <v>0</v>
      </c>
      <c r="AM25" s="274">
        <f t="shared" si="18"/>
        <v>0</v>
      </c>
      <c r="AN25" s="274">
        <f t="shared" si="18"/>
        <v>0</v>
      </c>
      <c r="AO25" s="274">
        <f t="shared" si="18"/>
        <v>0</v>
      </c>
      <c r="AP25" s="274">
        <f t="shared" si="18"/>
        <v>0</v>
      </c>
      <c r="AQ25" s="274">
        <f t="shared" si="18"/>
        <v>0</v>
      </c>
    </row>
    <row r="28" spans="2:43" x14ac:dyDescent="0.2">
      <c r="B28" s="266"/>
      <c r="C28" s="266"/>
      <c r="D28" s="266" t="s">
        <v>279</v>
      </c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</row>
    <row r="29" spans="2:43" x14ac:dyDescent="0.2">
      <c r="B29" s="267" t="s">
        <v>464</v>
      </c>
      <c r="C29" s="267"/>
      <c r="D29" s="268">
        <v>1</v>
      </c>
      <c r="E29" s="268">
        <v>2</v>
      </c>
      <c r="F29" s="268">
        <v>3</v>
      </c>
      <c r="G29" s="268">
        <v>4</v>
      </c>
      <c r="H29" s="268">
        <v>5</v>
      </c>
      <c r="I29" s="268">
        <v>6</v>
      </c>
      <c r="J29" s="268">
        <v>7</v>
      </c>
      <c r="K29" s="268">
        <v>8</v>
      </c>
      <c r="L29" s="268">
        <v>9</v>
      </c>
      <c r="M29" s="268">
        <v>10</v>
      </c>
      <c r="N29" s="268">
        <v>11</v>
      </c>
      <c r="O29" s="268">
        <v>12</v>
      </c>
      <c r="P29" s="268">
        <v>13</v>
      </c>
      <c r="Q29" s="268">
        <v>14</v>
      </c>
      <c r="R29" s="268">
        <v>15</v>
      </c>
      <c r="S29" s="268">
        <v>16</v>
      </c>
      <c r="T29" s="268">
        <v>17</v>
      </c>
      <c r="U29" s="268">
        <v>18</v>
      </c>
      <c r="V29" s="268">
        <v>19</v>
      </c>
      <c r="W29" s="268">
        <v>20</v>
      </c>
      <c r="X29" s="268">
        <v>21</v>
      </c>
      <c r="Y29" s="268">
        <v>22</v>
      </c>
      <c r="Z29" s="268">
        <v>23</v>
      </c>
      <c r="AA29" s="268">
        <v>24</v>
      </c>
      <c r="AB29" s="268">
        <v>25</v>
      </c>
      <c r="AC29" s="268">
        <v>26</v>
      </c>
      <c r="AD29" s="268">
        <v>27</v>
      </c>
      <c r="AE29" s="268">
        <v>28</v>
      </c>
      <c r="AF29" s="268">
        <v>29</v>
      </c>
      <c r="AG29" s="268">
        <v>30</v>
      </c>
      <c r="AH29" s="268">
        <v>31</v>
      </c>
      <c r="AI29" s="268">
        <v>32</v>
      </c>
      <c r="AJ29" s="268">
        <v>33</v>
      </c>
      <c r="AK29" s="268">
        <v>34</v>
      </c>
      <c r="AL29" s="268">
        <v>35</v>
      </c>
      <c r="AM29" s="268">
        <v>36</v>
      </c>
      <c r="AN29" s="268">
        <v>37</v>
      </c>
      <c r="AO29" s="268">
        <v>38</v>
      </c>
      <c r="AP29" s="268">
        <v>39</v>
      </c>
      <c r="AQ29" s="268">
        <v>40</v>
      </c>
    </row>
    <row r="30" spans="2:43" x14ac:dyDescent="0.2">
      <c r="B30" s="269" t="s">
        <v>422</v>
      </c>
      <c r="C30" s="270" t="s">
        <v>281</v>
      </c>
      <c r="D30" s="271">
        <f>D4</f>
        <v>2024</v>
      </c>
      <c r="E30" s="271">
        <f t="shared" ref="E30:AG30" si="19">E4</f>
        <v>2025</v>
      </c>
      <c r="F30" s="271">
        <f t="shared" si="19"/>
        <v>2026</v>
      </c>
      <c r="G30" s="271">
        <f t="shared" si="19"/>
        <v>2027</v>
      </c>
      <c r="H30" s="271">
        <f t="shared" si="19"/>
        <v>2028</v>
      </c>
      <c r="I30" s="271">
        <f t="shared" si="19"/>
        <v>2029</v>
      </c>
      <c r="J30" s="271">
        <f t="shared" si="19"/>
        <v>2030</v>
      </c>
      <c r="K30" s="271">
        <f t="shared" si="19"/>
        <v>2031</v>
      </c>
      <c r="L30" s="271">
        <f t="shared" si="19"/>
        <v>2032</v>
      </c>
      <c r="M30" s="271">
        <f t="shared" si="19"/>
        <v>2033</v>
      </c>
      <c r="N30" s="271">
        <f t="shared" si="19"/>
        <v>2034</v>
      </c>
      <c r="O30" s="271">
        <f t="shared" si="19"/>
        <v>2035</v>
      </c>
      <c r="P30" s="271">
        <f t="shared" si="19"/>
        <v>2036</v>
      </c>
      <c r="Q30" s="271">
        <f t="shared" si="19"/>
        <v>2037</v>
      </c>
      <c r="R30" s="271">
        <f t="shared" si="19"/>
        <v>2038</v>
      </c>
      <c r="S30" s="271">
        <f t="shared" si="19"/>
        <v>2039</v>
      </c>
      <c r="T30" s="271">
        <f t="shared" si="19"/>
        <v>2040</v>
      </c>
      <c r="U30" s="271">
        <f t="shared" si="19"/>
        <v>2041</v>
      </c>
      <c r="V30" s="271">
        <f t="shared" si="19"/>
        <v>2042</v>
      </c>
      <c r="W30" s="271">
        <f t="shared" si="19"/>
        <v>2043</v>
      </c>
      <c r="X30" s="271">
        <f t="shared" si="19"/>
        <v>2044</v>
      </c>
      <c r="Y30" s="271">
        <f t="shared" si="19"/>
        <v>2045</v>
      </c>
      <c r="Z30" s="271">
        <f t="shared" si="19"/>
        <v>2046</v>
      </c>
      <c r="AA30" s="271">
        <f t="shared" si="19"/>
        <v>2047</v>
      </c>
      <c r="AB30" s="271">
        <f t="shared" si="19"/>
        <v>2048</v>
      </c>
      <c r="AC30" s="271">
        <f t="shared" si="19"/>
        <v>2049</v>
      </c>
      <c r="AD30" s="271">
        <f t="shared" si="19"/>
        <v>2050</v>
      </c>
      <c r="AE30" s="271">
        <f t="shared" si="19"/>
        <v>2051</v>
      </c>
      <c r="AF30" s="271">
        <f t="shared" si="19"/>
        <v>2052</v>
      </c>
      <c r="AG30" s="271">
        <f t="shared" si="19"/>
        <v>2053</v>
      </c>
      <c r="AH30" s="271">
        <f t="shared" ref="AH30:AQ30" si="20">AH4</f>
        <v>2054</v>
      </c>
      <c r="AI30" s="271">
        <f t="shared" si="20"/>
        <v>2055</v>
      </c>
      <c r="AJ30" s="271">
        <f t="shared" si="20"/>
        <v>2056</v>
      </c>
      <c r="AK30" s="271">
        <f t="shared" si="20"/>
        <v>2057</v>
      </c>
      <c r="AL30" s="271">
        <f t="shared" si="20"/>
        <v>2058</v>
      </c>
      <c r="AM30" s="271">
        <f t="shared" si="20"/>
        <v>2059</v>
      </c>
      <c r="AN30" s="271">
        <f t="shared" si="20"/>
        <v>2060</v>
      </c>
      <c r="AO30" s="271">
        <f t="shared" si="20"/>
        <v>2061</v>
      </c>
      <c r="AP30" s="271">
        <f t="shared" si="20"/>
        <v>2062</v>
      </c>
      <c r="AQ30" s="271">
        <f t="shared" si="20"/>
        <v>2063</v>
      </c>
    </row>
    <row r="31" spans="2:43" x14ac:dyDescent="0.2">
      <c r="B31" s="31" t="s">
        <v>452</v>
      </c>
      <c r="C31" s="272">
        <f t="shared" ref="C31:C38" si="21">SUM(D31:AQ31)</f>
        <v>0</v>
      </c>
      <c r="D31" s="272">
        <f>D5-D18</f>
        <v>0</v>
      </c>
      <c r="E31" s="272">
        <f t="shared" ref="E31:AG37" si="22">E5-E18</f>
        <v>0</v>
      </c>
      <c r="F31" s="272">
        <f t="shared" si="22"/>
        <v>0</v>
      </c>
      <c r="G31" s="272">
        <f t="shared" si="22"/>
        <v>0</v>
      </c>
      <c r="H31" s="272">
        <f t="shared" si="22"/>
        <v>0</v>
      </c>
      <c r="I31" s="272">
        <f t="shared" si="22"/>
        <v>0</v>
      </c>
      <c r="J31" s="272">
        <f t="shared" si="22"/>
        <v>0</v>
      </c>
      <c r="K31" s="272">
        <f t="shared" si="22"/>
        <v>0</v>
      </c>
      <c r="L31" s="272">
        <f t="shared" si="22"/>
        <v>0</v>
      </c>
      <c r="M31" s="272">
        <f t="shared" si="22"/>
        <v>0</v>
      </c>
      <c r="N31" s="272">
        <f t="shared" si="22"/>
        <v>0</v>
      </c>
      <c r="O31" s="272">
        <f t="shared" si="22"/>
        <v>0</v>
      </c>
      <c r="P31" s="272">
        <f t="shared" si="22"/>
        <v>0</v>
      </c>
      <c r="Q31" s="272">
        <f t="shared" si="22"/>
        <v>0</v>
      </c>
      <c r="R31" s="272">
        <f t="shared" si="22"/>
        <v>0</v>
      </c>
      <c r="S31" s="272">
        <f t="shared" si="22"/>
        <v>0</v>
      </c>
      <c r="T31" s="272">
        <f t="shared" si="22"/>
        <v>0</v>
      </c>
      <c r="U31" s="272">
        <f t="shared" si="22"/>
        <v>0</v>
      </c>
      <c r="V31" s="272">
        <f t="shared" si="22"/>
        <v>0</v>
      </c>
      <c r="W31" s="272">
        <f t="shared" si="22"/>
        <v>0</v>
      </c>
      <c r="X31" s="272">
        <f t="shared" si="22"/>
        <v>0</v>
      </c>
      <c r="Y31" s="272">
        <f t="shared" si="22"/>
        <v>0</v>
      </c>
      <c r="Z31" s="272">
        <f t="shared" si="22"/>
        <v>0</v>
      </c>
      <c r="AA31" s="272">
        <f t="shared" si="22"/>
        <v>0</v>
      </c>
      <c r="AB31" s="272">
        <f t="shared" si="22"/>
        <v>0</v>
      </c>
      <c r="AC31" s="272">
        <f t="shared" si="22"/>
        <v>0</v>
      </c>
      <c r="AD31" s="272">
        <f t="shared" si="22"/>
        <v>0</v>
      </c>
      <c r="AE31" s="272">
        <f t="shared" si="22"/>
        <v>0</v>
      </c>
      <c r="AF31" s="272">
        <f t="shared" si="22"/>
        <v>0</v>
      </c>
      <c r="AG31" s="272">
        <f t="shared" si="22"/>
        <v>0</v>
      </c>
      <c r="AH31" s="272">
        <f t="shared" ref="AH31:AQ31" si="23">AH5-AH18</f>
        <v>0</v>
      </c>
      <c r="AI31" s="272">
        <f t="shared" si="23"/>
        <v>0</v>
      </c>
      <c r="AJ31" s="272">
        <f t="shared" si="23"/>
        <v>0</v>
      </c>
      <c r="AK31" s="272">
        <f t="shared" si="23"/>
        <v>0</v>
      </c>
      <c r="AL31" s="272">
        <f t="shared" si="23"/>
        <v>0</v>
      </c>
      <c r="AM31" s="272">
        <f t="shared" si="23"/>
        <v>0</v>
      </c>
      <c r="AN31" s="272">
        <f t="shared" si="23"/>
        <v>0</v>
      </c>
      <c r="AO31" s="272">
        <f t="shared" si="23"/>
        <v>0</v>
      </c>
      <c r="AP31" s="272">
        <f t="shared" si="23"/>
        <v>0</v>
      </c>
      <c r="AQ31" s="272">
        <f t="shared" si="23"/>
        <v>0</v>
      </c>
    </row>
    <row r="32" spans="2:43" x14ac:dyDescent="0.2">
      <c r="B32" s="31" t="s">
        <v>453</v>
      </c>
      <c r="C32" s="272">
        <f t="shared" si="21"/>
        <v>944.53579994474285</v>
      </c>
      <c r="D32" s="272">
        <f t="shared" ref="D32:S37" si="24">D6-D19</f>
        <v>0</v>
      </c>
      <c r="E32" s="272">
        <f t="shared" si="24"/>
        <v>0</v>
      </c>
      <c r="F32" s="272">
        <f t="shared" si="24"/>
        <v>63.947889969324478</v>
      </c>
      <c r="G32" s="272">
        <f t="shared" si="24"/>
        <v>127.1616524588926</v>
      </c>
      <c r="H32" s="272">
        <f t="shared" si="24"/>
        <v>189.64128746870483</v>
      </c>
      <c r="I32" s="272">
        <f t="shared" si="24"/>
        <v>251.38679499876071</v>
      </c>
      <c r="J32" s="272">
        <f t="shared" si="24"/>
        <v>312.39817504906023</v>
      </c>
      <c r="K32" s="272">
        <f t="shared" si="24"/>
        <v>0</v>
      </c>
      <c r="L32" s="272">
        <f t="shared" si="24"/>
        <v>0</v>
      </c>
      <c r="M32" s="272">
        <f t="shared" si="24"/>
        <v>0</v>
      </c>
      <c r="N32" s="272">
        <f t="shared" si="24"/>
        <v>0</v>
      </c>
      <c r="O32" s="272">
        <f t="shared" si="24"/>
        <v>0</v>
      </c>
      <c r="P32" s="272">
        <f t="shared" si="24"/>
        <v>0</v>
      </c>
      <c r="Q32" s="272">
        <f t="shared" si="24"/>
        <v>0</v>
      </c>
      <c r="R32" s="272">
        <f t="shared" si="24"/>
        <v>0</v>
      </c>
      <c r="S32" s="272">
        <f t="shared" si="24"/>
        <v>0</v>
      </c>
      <c r="T32" s="272">
        <f t="shared" si="22"/>
        <v>0</v>
      </c>
      <c r="U32" s="272">
        <f t="shared" si="22"/>
        <v>0</v>
      </c>
      <c r="V32" s="272">
        <f t="shared" si="22"/>
        <v>0</v>
      </c>
      <c r="W32" s="272">
        <f t="shared" si="22"/>
        <v>0</v>
      </c>
      <c r="X32" s="272">
        <f t="shared" si="22"/>
        <v>0</v>
      </c>
      <c r="Y32" s="272">
        <f t="shared" si="22"/>
        <v>0</v>
      </c>
      <c r="Z32" s="272">
        <f t="shared" si="22"/>
        <v>0</v>
      </c>
      <c r="AA32" s="272">
        <f t="shared" si="22"/>
        <v>0</v>
      </c>
      <c r="AB32" s="272">
        <f t="shared" si="22"/>
        <v>0</v>
      </c>
      <c r="AC32" s="272">
        <f t="shared" si="22"/>
        <v>0</v>
      </c>
      <c r="AD32" s="272">
        <f t="shared" si="22"/>
        <v>0</v>
      </c>
      <c r="AE32" s="272">
        <f t="shared" si="22"/>
        <v>0</v>
      </c>
      <c r="AF32" s="272">
        <f t="shared" si="22"/>
        <v>0</v>
      </c>
      <c r="AG32" s="272">
        <f t="shared" si="22"/>
        <v>0</v>
      </c>
      <c r="AH32" s="272">
        <f t="shared" ref="AH32:AQ32" si="25">AH6-AH19</f>
        <v>0</v>
      </c>
      <c r="AI32" s="272">
        <f t="shared" si="25"/>
        <v>0</v>
      </c>
      <c r="AJ32" s="272">
        <f t="shared" si="25"/>
        <v>0</v>
      </c>
      <c r="AK32" s="272">
        <f t="shared" si="25"/>
        <v>0</v>
      </c>
      <c r="AL32" s="272">
        <f t="shared" si="25"/>
        <v>0</v>
      </c>
      <c r="AM32" s="272">
        <f t="shared" si="25"/>
        <v>0</v>
      </c>
      <c r="AN32" s="272">
        <f t="shared" si="25"/>
        <v>0</v>
      </c>
      <c r="AO32" s="272">
        <f t="shared" si="25"/>
        <v>0</v>
      </c>
      <c r="AP32" s="272">
        <f t="shared" si="25"/>
        <v>0</v>
      </c>
      <c r="AQ32" s="272">
        <f t="shared" si="25"/>
        <v>0</v>
      </c>
    </row>
    <row r="33" spans="2:43" x14ac:dyDescent="0.2">
      <c r="B33" s="31" t="s">
        <v>454</v>
      </c>
      <c r="C33" s="272">
        <f t="shared" si="21"/>
        <v>0</v>
      </c>
      <c r="D33" s="272">
        <f t="shared" si="24"/>
        <v>0</v>
      </c>
      <c r="E33" s="272">
        <f t="shared" si="22"/>
        <v>0</v>
      </c>
      <c r="F33" s="272">
        <f t="shared" si="22"/>
        <v>0</v>
      </c>
      <c r="G33" s="272">
        <f t="shared" si="22"/>
        <v>0</v>
      </c>
      <c r="H33" s="272">
        <f t="shared" si="22"/>
        <v>0</v>
      </c>
      <c r="I33" s="272">
        <f t="shared" si="22"/>
        <v>0</v>
      </c>
      <c r="J33" s="272">
        <f t="shared" si="22"/>
        <v>0</v>
      </c>
      <c r="K33" s="272">
        <f t="shared" si="22"/>
        <v>0</v>
      </c>
      <c r="L33" s="272">
        <f t="shared" si="22"/>
        <v>0</v>
      </c>
      <c r="M33" s="272">
        <f t="shared" si="22"/>
        <v>0</v>
      </c>
      <c r="N33" s="272">
        <f t="shared" si="22"/>
        <v>0</v>
      </c>
      <c r="O33" s="272">
        <f t="shared" si="22"/>
        <v>0</v>
      </c>
      <c r="P33" s="272">
        <f t="shared" si="22"/>
        <v>0</v>
      </c>
      <c r="Q33" s="272">
        <f t="shared" si="22"/>
        <v>0</v>
      </c>
      <c r="R33" s="272">
        <f t="shared" si="22"/>
        <v>0</v>
      </c>
      <c r="S33" s="272">
        <f t="shared" si="22"/>
        <v>0</v>
      </c>
      <c r="T33" s="272">
        <f t="shared" si="22"/>
        <v>0</v>
      </c>
      <c r="U33" s="272">
        <f t="shared" si="22"/>
        <v>0</v>
      </c>
      <c r="V33" s="272">
        <f t="shared" si="22"/>
        <v>0</v>
      </c>
      <c r="W33" s="272">
        <f t="shared" si="22"/>
        <v>0</v>
      </c>
      <c r="X33" s="272">
        <f t="shared" si="22"/>
        <v>0</v>
      </c>
      <c r="Y33" s="272">
        <f t="shared" si="22"/>
        <v>0</v>
      </c>
      <c r="Z33" s="272">
        <f t="shared" si="22"/>
        <v>0</v>
      </c>
      <c r="AA33" s="272">
        <f t="shared" si="22"/>
        <v>0</v>
      </c>
      <c r="AB33" s="272">
        <f t="shared" si="22"/>
        <v>0</v>
      </c>
      <c r="AC33" s="272">
        <f t="shared" si="22"/>
        <v>0</v>
      </c>
      <c r="AD33" s="272">
        <f t="shared" si="22"/>
        <v>0</v>
      </c>
      <c r="AE33" s="272">
        <f t="shared" si="22"/>
        <v>0</v>
      </c>
      <c r="AF33" s="272">
        <f t="shared" si="22"/>
        <v>0</v>
      </c>
      <c r="AG33" s="272">
        <f t="shared" si="22"/>
        <v>0</v>
      </c>
      <c r="AH33" s="272">
        <f t="shared" ref="AH33:AQ33" si="26">AH7-AH20</f>
        <v>0</v>
      </c>
      <c r="AI33" s="272">
        <f t="shared" si="26"/>
        <v>0</v>
      </c>
      <c r="AJ33" s="272">
        <f t="shared" si="26"/>
        <v>0</v>
      </c>
      <c r="AK33" s="272">
        <f t="shared" si="26"/>
        <v>0</v>
      </c>
      <c r="AL33" s="272">
        <f t="shared" si="26"/>
        <v>0</v>
      </c>
      <c r="AM33" s="272">
        <f t="shared" si="26"/>
        <v>0</v>
      </c>
      <c r="AN33" s="272">
        <f t="shared" si="26"/>
        <v>0</v>
      </c>
      <c r="AO33" s="272">
        <f t="shared" si="26"/>
        <v>0</v>
      </c>
      <c r="AP33" s="272">
        <f t="shared" si="26"/>
        <v>0</v>
      </c>
      <c r="AQ33" s="272">
        <f t="shared" si="26"/>
        <v>0</v>
      </c>
    </row>
    <row r="34" spans="2:43" x14ac:dyDescent="0.2">
      <c r="B34" s="31" t="s">
        <v>455</v>
      </c>
      <c r="C34" s="272">
        <f t="shared" si="21"/>
        <v>25820.860950638249</v>
      </c>
      <c r="D34" s="272">
        <f t="shared" si="24"/>
        <v>0</v>
      </c>
      <c r="E34" s="272">
        <f t="shared" si="22"/>
        <v>0</v>
      </c>
      <c r="F34" s="272">
        <f t="shared" si="22"/>
        <v>1741.2841271890793</v>
      </c>
      <c r="G34" s="272">
        <f t="shared" si="22"/>
        <v>3467.6482065182645</v>
      </c>
      <c r="H34" s="272">
        <f t="shared" si="22"/>
        <v>5179.092237987541</v>
      </c>
      <c r="I34" s="272">
        <f t="shared" si="22"/>
        <v>6875.616221596938</v>
      </c>
      <c r="J34" s="272">
        <f t="shared" si="22"/>
        <v>8557.2201573464263</v>
      </c>
      <c r="K34" s="272">
        <f t="shared" si="22"/>
        <v>0</v>
      </c>
      <c r="L34" s="272">
        <f t="shared" si="22"/>
        <v>0</v>
      </c>
      <c r="M34" s="272">
        <f t="shared" si="22"/>
        <v>0</v>
      </c>
      <c r="N34" s="272">
        <f t="shared" si="22"/>
        <v>0</v>
      </c>
      <c r="O34" s="272">
        <f t="shared" si="22"/>
        <v>0</v>
      </c>
      <c r="P34" s="272">
        <f t="shared" si="22"/>
        <v>0</v>
      </c>
      <c r="Q34" s="272">
        <f t="shared" si="22"/>
        <v>0</v>
      </c>
      <c r="R34" s="272">
        <f t="shared" si="22"/>
        <v>0</v>
      </c>
      <c r="S34" s="272">
        <f t="shared" si="22"/>
        <v>0</v>
      </c>
      <c r="T34" s="272">
        <f t="shared" si="22"/>
        <v>0</v>
      </c>
      <c r="U34" s="272">
        <f t="shared" si="22"/>
        <v>0</v>
      </c>
      <c r="V34" s="272">
        <f t="shared" si="22"/>
        <v>0</v>
      </c>
      <c r="W34" s="272">
        <f t="shared" si="22"/>
        <v>0</v>
      </c>
      <c r="X34" s="272">
        <f t="shared" si="22"/>
        <v>0</v>
      </c>
      <c r="Y34" s="272">
        <f t="shared" si="22"/>
        <v>0</v>
      </c>
      <c r="Z34" s="272">
        <f t="shared" si="22"/>
        <v>0</v>
      </c>
      <c r="AA34" s="272">
        <f t="shared" si="22"/>
        <v>0</v>
      </c>
      <c r="AB34" s="272">
        <f t="shared" si="22"/>
        <v>0</v>
      </c>
      <c r="AC34" s="272">
        <f t="shared" si="22"/>
        <v>0</v>
      </c>
      <c r="AD34" s="272">
        <f t="shared" si="22"/>
        <v>0</v>
      </c>
      <c r="AE34" s="272">
        <f t="shared" si="22"/>
        <v>0</v>
      </c>
      <c r="AF34" s="272">
        <f>AF8-AF21</f>
        <v>0</v>
      </c>
      <c r="AG34" s="272">
        <f t="shared" si="22"/>
        <v>0</v>
      </c>
      <c r="AH34" s="272">
        <f t="shared" ref="AH34:AQ34" si="27">AH8-AH21</f>
        <v>0</v>
      </c>
      <c r="AI34" s="272">
        <f t="shared" si="27"/>
        <v>0</v>
      </c>
      <c r="AJ34" s="272">
        <f t="shared" si="27"/>
        <v>0</v>
      </c>
      <c r="AK34" s="272">
        <f t="shared" si="27"/>
        <v>0</v>
      </c>
      <c r="AL34" s="272">
        <f t="shared" si="27"/>
        <v>0</v>
      </c>
      <c r="AM34" s="272">
        <f t="shared" si="27"/>
        <v>0</v>
      </c>
      <c r="AN34" s="272">
        <f t="shared" si="27"/>
        <v>0</v>
      </c>
      <c r="AO34" s="272">
        <f t="shared" si="27"/>
        <v>0</v>
      </c>
      <c r="AP34" s="272">
        <f t="shared" si="27"/>
        <v>0</v>
      </c>
      <c r="AQ34" s="272">
        <f t="shared" si="27"/>
        <v>0</v>
      </c>
    </row>
    <row r="35" spans="2:43" x14ac:dyDescent="0.2">
      <c r="B35" s="31" t="s">
        <v>240</v>
      </c>
      <c r="C35" s="272">
        <f t="shared" si="21"/>
        <v>28.527837305271539</v>
      </c>
      <c r="D35" s="272">
        <f t="shared" si="24"/>
        <v>0</v>
      </c>
      <c r="E35" s="272">
        <f t="shared" si="22"/>
        <v>0</v>
      </c>
      <c r="F35" s="272">
        <f t="shared" si="22"/>
        <v>1.9390711097112572</v>
      </c>
      <c r="G35" s="272">
        <f t="shared" si="22"/>
        <v>3.850230752402652</v>
      </c>
      <c r="H35" s="272">
        <f t="shared" si="22"/>
        <v>5.7334789280741774</v>
      </c>
      <c r="I35" s="272">
        <f t="shared" si="22"/>
        <v>7.5888156367258262</v>
      </c>
      <c r="J35" s="272">
        <f t="shared" si="22"/>
        <v>9.4162408783576268</v>
      </c>
      <c r="K35" s="272">
        <f t="shared" si="22"/>
        <v>0</v>
      </c>
      <c r="L35" s="272">
        <f t="shared" si="22"/>
        <v>0</v>
      </c>
      <c r="M35" s="272">
        <f t="shared" si="22"/>
        <v>0</v>
      </c>
      <c r="N35" s="272">
        <f t="shared" si="22"/>
        <v>0</v>
      </c>
      <c r="O35" s="272">
        <f t="shared" si="22"/>
        <v>0</v>
      </c>
      <c r="P35" s="272">
        <f t="shared" si="22"/>
        <v>0</v>
      </c>
      <c r="Q35" s="272">
        <f t="shared" si="22"/>
        <v>0</v>
      </c>
      <c r="R35" s="272">
        <f t="shared" si="22"/>
        <v>0</v>
      </c>
      <c r="S35" s="272">
        <f t="shared" si="22"/>
        <v>0</v>
      </c>
      <c r="T35" s="272">
        <f t="shared" si="22"/>
        <v>0</v>
      </c>
      <c r="U35" s="272">
        <f t="shared" si="22"/>
        <v>0</v>
      </c>
      <c r="V35" s="272">
        <f t="shared" si="22"/>
        <v>0</v>
      </c>
      <c r="W35" s="272">
        <f t="shared" si="22"/>
        <v>0</v>
      </c>
      <c r="X35" s="272">
        <f t="shared" si="22"/>
        <v>0</v>
      </c>
      <c r="Y35" s="272">
        <f t="shared" si="22"/>
        <v>0</v>
      </c>
      <c r="Z35" s="272">
        <f t="shared" si="22"/>
        <v>0</v>
      </c>
      <c r="AA35" s="272">
        <f t="shared" si="22"/>
        <v>0</v>
      </c>
      <c r="AB35" s="272">
        <f t="shared" si="22"/>
        <v>0</v>
      </c>
      <c r="AC35" s="272">
        <f t="shared" si="22"/>
        <v>0</v>
      </c>
      <c r="AD35" s="272">
        <f t="shared" si="22"/>
        <v>0</v>
      </c>
      <c r="AE35" s="272">
        <f t="shared" si="22"/>
        <v>0</v>
      </c>
      <c r="AF35" s="272">
        <f t="shared" si="22"/>
        <v>0</v>
      </c>
      <c r="AG35" s="272">
        <f t="shared" si="22"/>
        <v>0</v>
      </c>
      <c r="AH35" s="272">
        <f t="shared" ref="AH35:AQ35" si="28">AH9-AH22</f>
        <v>0</v>
      </c>
      <c r="AI35" s="272">
        <f t="shared" si="28"/>
        <v>0</v>
      </c>
      <c r="AJ35" s="272">
        <f t="shared" si="28"/>
        <v>0</v>
      </c>
      <c r="AK35" s="272">
        <f t="shared" si="28"/>
        <v>0</v>
      </c>
      <c r="AL35" s="272">
        <f t="shared" si="28"/>
        <v>0</v>
      </c>
      <c r="AM35" s="272">
        <f t="shared" si="28"/>
        <v>0</v>
      </c>
      <c r="AN35" s="272">
        <f t="shared" si="28"/>
        <v>0</v>
      </c>
      <c r="AO35" s="272">
        <f t="shared" si="28"/>
        <v>0</v>
      </c>
      <c r="AP35" s="272">
        <f t="shared" si="28"/>
        <v>0</v>
      </c>
      <c r="AQ35" s="272">
        <f t="shared" si="28"/>
        <v>0</v>
      </c>
    </row>
    <row r="36" spans="2:43" ht="11.85" customHeight="1" x14ac:dyDescent="0.2">
      <c r="B36" s="31" t="s">
        <v>107</v>
      </c>
      <c r="C36" s="272">
        <f t="shared" si="21"/>
        <v>6372.5218593541776</v>
      </c>
      <c r="D36" s="272">
        <f t="shared" si="24"/>
        <v>0</v>
      </c>
      <c r="E36" s="272">
        <f t="shared" si="22"/>
        <v>0</v>
      </c>
      <c r="F36" s="272">
        <f t="shared" si="22"/>
        <v>435.46988647300714</v>
      </c>
      <c r="G36" s="272">
        <f t="shared" si="22"/>
        <v>862.96345105896762</v>
      </c>
      <c r="H36" s="272">
        <f t="shared" si="22"/>
        <v>1282.4806937578833</v>
      </c>
      <c r="I36" s="272">
        <f t="shared" si="22"/>
        <v>1694.0216145697486</v>
      </c>
      <c r="J36" s="272">
        <f t="shared" si="22"/>
        <v>2097.586213494571</v>
      </c>
      <c r="K36" s="272">
        <f t="shared" si="22"/>
        <v>0</v>
      </c>
      <c r="L36" s="272">
        <f t="shared" si="22"/>
        <v>0</v>
      </c>
      <c r="M36" s="272">
        <f t="shared" si="22"/>
        <v>0</v>
      </c>
      <c r="N36" s="272">
        <f t="shared" si="22"/>
        <v>0</v>
      </c>
      <c r="O36" s="272">
        <f t="shared" si="22"/>
        <v>0</v>
      </c>
      <c r="P36" s="272">
        <f t="shared" si="22"/>
        <v>0</v>
      </c>
      <c r="Q36" s="272">
        <f t="shared" si="22"/>
        <v>0</v>
      </c>
      <c r="R36" s="272">
        <f t="shared" si="22"/>
        <v>0</v>
      </c>
      <c r="S36" s="272">
        <f t="shared" si="22"/>
        <v>0</v>
      </c>
      <c r="T36" s="272">
        <f t="shared" si="22"/>
        <v>0</v>
      </c>
      <c r="U36" s="272">
        <f t="shared" si="22"/>
        <v>0</v>
      </c>
      <c r="V36" s="272">
        <f t="shared" si="22"/>
        <v>0</v>
      </c>
      <c r="W36" s="272">
        <f t="shared" si="22"/>
        <v>0</v>
      </c>
      <c r="X36" s="272">
        <f t="shared" si="22"/>
        <v>0</v>
      </c>
      <c r="Y36" s="272">
        <f t="shared" si="22"/>
        <v>0</v>
      </c>
      <c r="Z36" s="272">
        <f t="shared" si="22"/>
        <v>0</v>
      </c>
      <c r="AA36" s="272">
        <f t="shared" si="22"/>
        <v>0</v>
      </c>
      <c r="AB36" s="272">
        <f t="shared" si="22"/>
        <v>0</v>
      </c>
      <c r="AC36" s="272">
        <f t="shared" si="22"/>
        <v>0</v>
      </c>
      <c r="AD36" s="272">
        <f t="shared" si="22"/>
        <v>0</v>
      </c>
      <c r="AE36" s="272">
        <f t="shared" si="22"/>
        <v>0</v>
      </c>
      <c r="AF36" s="272">
        <f t="shared" si="22"/>
        <v>0</v>
      </c>
      <c r="AG36" s="272">
        <f t="shared" si="22"/>
        <v>0</v>
      </c>
      <c r="AH36" s="272">
        <f t="shared" ref="AH36:AQ36" si="29">AH10-AH23</f>
        <v>0</v>
      </c>
      <c r="AI36" s="272">
        <f t="shared" si="29"/>
        <v>0</v>
      </c>
      <c r="AJ36" s="272">
        <f t="shared" si="29"/>
        <v>0</v>
      </c>
      <c r="AK36" s="272">
        <f t="shared" si="29"/>
        <v>0</v>
      </c>
      <c r="AL36" s="272">
        <f t="shared" si="29"/>
        <v>0</v>
      </c>
      <c r="AM36" s="272">
        <f t="shared" si="29"/>
        <v>0</v>
      </c>
      <c r="AN36" s="272">
        <f t="shared" si="29"/>
        <v>0</v>
      </c>
      <c r="AO36" s="272">
        <f t="shared" si="29"/>
        <v>0</v>
      </c>
      <c r="AP36" s="272">
        <f t="shared" si="29"/>
        <v>0</v>
      </c>
      <c r="AQ36" s="272">
        <f t="shared" si="29"/>
        <v>0</v>
      </c>
    </row>
    <row r="37" spans="2:43" x14ac:dyDescent="0.2">
      <c r="B37" s="31" t="s">
        <v>241</v>
      </c>
      <c r="C37" s="272">
        <f t="shared" si="21"/>
        <v>603.53559311955837</v>
      </c>
      <c r="D37" s="272">
        <f t="shared" si="24"/>
        <v>0</v>
      </c>
      <c r="E37" s="272">
        <f t="shared" si="22"/>
        <v>0</v>
      </c>
      <c r="F37" s="272">
        <f t="shared" si="22"/>
        <v>41.395714263245054</v>
      </c>
      <c r="G37" s="272">
        <f t="shared" si="22"/>
        <v>81.921422485034327</v>
      </c>
      <c r="H37" s="272">
        <f t="shared" si="22"/>
        <v>121.57712466536759</v>
      </c>
      <c r="I37" s="272">
        <f t="shared" si="22"/>
        <v>160.36282080424508</v>
      </c>
      <c r="J37" s="272">
        <f t="shared" si="22"/>
        <v>198.27851090166632</v>
      </c>
      <c r="K37" s="272">
        <f t="shared" si="22"/>
        <v>0</v>
      </c>
      <c r="L37" s="272">
        <f t="shared" si="22"/>
        <v>0</v>
      </c>
      <c r="M37" s="272">
        <f t="shared" si="22"/>
        <v>0</v>
      </c>
      <c r="N37" s="272">
        <f t="shared" si="22"/>
        <v>0</v>
      </c>
      <c r="O37" s="272">
        <f t="shared" si="22"/>
        <v>0</v>
      </c>
      <c r="P37" s="272">
        <f t="shared" si="22"/>
        <v>0</v>
      </c>
      <c r="Q37" s="272">
        <f t="shared" si="22"/>
        <v>0</v>
      </c>
      <c r="R37" s="272">
        <f t="shared" si="22"/>
        <v>0</v>
      </c>
      <c r="S37" s="272">
        <f t="shared" si="22"/>
        <v>0</v>
      </c>
      <c r="T37" s="272">
        <f t="shared" si="22"/>
        <v>0</v>
      </c>
      <c r="U37" s="272">
        <f t="shared" si="22"/>
        <v>0</v>
      </c>
      <c r="V37" s="272">
        <f t="shared" si="22"/>
        <v>0</v>
      </c>
      <c r="W37" s="272">
        <f t="shared" si="22"/>
        <v>0</v>
      </c>
      <c r="X37" s="272">
        <f t="shared" si="22"/>
        <v>0</v>
      </c>
      <c r="Y37" s="272">
        <f t="shared" si="22"/>
        <v>0</v>
      </c>
      <c r="Z37" s="272">
        <f t="shared" si="22"/>
        <v>0</v>
      </c>
      <c r="AA37" s="272">
        <f t="shared" si="22"/>
        <v>0</v>
      </c>
      <c r="AB37" s="272">
        <f t="shared" si="22"/>
        <v>0</v>
      </c>
      <c r="AC37" s="272">
        <f t="shared" si="22"/>
        <v>0</v>
      </c>
      <c r="AD37" s="272">
        <f t="shared" si="22"/>
        <v>0</v>
      </c>
      <c r="AE37" s="272">
        <f t="shared" si="22"/>
        <v>0</v>
      </c>
      <c r="AF37" s="272">
        <f t="shared" si="22"/>
        <v>0</v>
      </c>
      <c r="AG37" s="272">
        <f t="shared" si="22"/>
        <v>0</v>
      </c>
      <c r="AH37" s="272">
        <f t="shared" ref="AH37:AQ37" si="30">AH11-AH24</f>
        <v>0</v>
      </c>
      <c r="AI37" s="272">
        <f t="shared" si="30"/>
        <v>0</v>
      </c>
      <c r="AJ37" s="272">
        <f t="shared" si="30"/>
        <v>0</v>
      </c>
      <c r="AK37" s="272">
        <f t="shared" si="30"/>
        <v>0</v>
      </c>
      <c r="AL37" s="272">
        <f t="shared" si="30"/>
        <v>0</v>
      </c>
      <c r="AM37" s="272">
        <f t="shared" si="30"/>
        <v>0</v>
      </c>
      <c r="AN37" s="272">
        <f t="shared" si="30"/>
        <v>0</v>
      </c>
      <c r="AO37" s="272">
        <f t="shared" si="30"/>
        <v>0</v>
      </c>
      <c r="AP37" s="272">
        <f t="shared" si="30"/>
        <v>0</v>
      </c>
      <c r="AQ37" s="272">
        <f t="shared" si="30"/>
        <v>0</v>
      </c>
    </row>
    <row r="38" spans="2:43" x14ac:dyDescent="0.2">
      <c r="B38" s="276" t="s">
        <v>445</v>
      </c>
      <c r="C38" s="277">
        <f t="shared" si="21"/>
        <v>33769.982040362003</v>
      </c>
      <c r="D38" s="281">
        <f>SUM(D31:D37)</f>
        <v>0</v>
      </c>
      <c r="E38" s="277">
        <f t="shared" ref="E38:AG38" si="31">SUM(E31:E37)</f>
        <v>0</v>
      </c>
      <c r="F38" s="277">
        <f t="shared" si="31"/>
        <v>2284.036689004367</v>
      </c>
      <c r="G38" s="277">
        <f t="shared" si="31"/>
        <v>4543.5449632735617</v>
      </c>
      <c r="H38" s="277">
        <f t="shared" si="31"/>
        <v>6778.5248228075707</v>
      </c>
      <c r="I38" s="277">
        <f t="shared" si="31"/>
        <v>8988.9762676064183</v>
      </c>
      <c r="J38" s="277">
        <f t="shared" si="31"/>
        <v>11174.899297670081</v>
      </c>
      <c r="K38" s="277">
        <f t="shared" si="31"/>
        <v>0</v>
      </c>
      <c r="L38" s="277">
        <f t="shared" si="31"/>
        <v>0</v>
      </c>
      <c r="M38" s="277">
        <f t="shared" si="31"/>
        <v>0</v>
      </c>
      <c r="N38" s="277">
        <f t="shared" si="31"/>
        <v>0</v>
      </c>
      <c r="O38" s="277">
        <f t="shared" si="31"/>
        <v>0</v>
      </c>
      <c r="P38" s="277">
        <f t="shared" si="31"/>
        <v>0</v>
      </c>
      <c r="Q38" s="277">
        <f t="shared" si="31"/>
        <v>0</v>
      </c>
      <c r="R38" s="277">
        <f t="shared" si="31"/>
        <v>0</v>
      </c>
      <c r="S38" s="277">
        <f t="shared" si="31"/>
        <v>0</v>
      </c>
      <c r="T38" s="277">
        <f t="shared" si="31"/>
        <v>0</v>
      </c>
      <c r="U38" s="277">
        <f t="shared" si="31"/>
        <v>0</v>
      </c>
      <c r="V38" s="277">
        <f t="shared" si="31"/>
        <v>0</v>
      </c>
      <c r="W38" s="277">
        <f t="shared" si="31"/>
        <v>0</v>
      </c>
      <c r="X38" s="277">
        <f t="shared" si="31"/>
        <v>0</v>
      </c>
      <c r="Y38" s="277">
        <f t="shared" si="31"/>
        <v>0</v>
      </c>
      <c r="Z38" s="277">
        <f t="shared" si="31"/>
        <v>0</v>
      </c>
      <c r="AA38" s="277">
        <f t="shared" si="31"/>
        <v>0</v>
      </c>
      <c r="AB38" s="277">
        <f t="shared" si="31"/>
        <v>0</v>
      </c>
      <c r="AC38" s="277">
        <f t="shared" si="31"/>
        <v>0</v>
      </c>
      <c r="AD38" s="277">
        <f t="shared" si="31"/>
        <v>0</v>
      </c>
      <c r="AE38" s="277">
        <f t="shared" si="31"/>
        <v>0</v>
      </c>
      <c r="AF38" s="277">
        <f t="shared" si="31"/>
        <v>0</v>
      </c>
      <c r="AG38" s="277">
        <f t="shared" si="31"/>
        <v>0</v>
      </c>
      <c r="AH38" s="277">
        <f t="shared" ref="AH38:AQ38" si="32">SUM(AH31:AH37)</f>
        <v>0</v>
      </c>
      <c r="AI38" s="277">
        <f t="shared" si="32"/>
        <v>0</v>
      </c>
      <c r="AJ38" s="277">
        <f t="shared" si="32"/>
        <v>0</v>
      </c>
      <c r="AK38" s="277">
        <f t="shared" si="32"/>
        <v>0</v>
      </c>
      <c r="AL38" s="277">
        <f t="shared" si="32"/>
        <v>0</v>
      </c>
      <c r="AM38" s="277">
        <f t="shared" si="32"/>
        <v>0</v>
      </c>
      <c r="AN38" s="277">
        <f t="shared" si="32"/>
        <v>0</v>
      </c>
      <c r="AO38" s="277">
        <f t="shared" si="32"/>
        <v>0</v>
      </c>
      <c r="AP38" s="277">
        <f t="shared" si="32"/>
        <v>0</v>
      </c>
      <c r="AQ38" s="277">
        <f t="shared" si="32"/>
        <v>0</v>
      </c>
    </row>
    <row r="41" spans="2:43" x14ac:dyDescent="0.2">
      <c r="B41" s="282"/>
      <c r="C41" s="266"/>
      <c r="D41" s="266" t="s">
        <v>279</v>
      </c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</row>
    <row r="42" spans="2:43" x14ac:dyDescent="0.2">
      <c r="B42" s="327" t="s">
        <v>465</v>
      </c>
      <c r="C42" s="267"/>
      <c r="D42" s="268">
        <v>1</v>
      </c>
      <c r="E42" s="268">
        <v>2</v>
      </c>
      <c r="F42" s="268">
        <v>3</v>
      </c>
      <c r="G42" s="268">
        <v>4</v>
      </c>
      <c r="H42" s="268">
        <v>5</v>
      </c>
      <c r="I42" s="268">
        <v>6</v>
      </c>
      <c r="J42" s="268">
        <v>7</v>
      </c>
      <c r="K42" s="268">
        <v>8</v>
      </c>
      <c r="L42" s="268">
        <v>9</v>
      </c>
      <c r="M42" s="268">
        <v>10</v>
      </c>
      <c r="N42" s="268">
        <v>11</v>
      </c>
      <c r="O42" s="268">
        <v>12</v>
      </c>
      <c r="P42" s="268">
        <v>13</v>
      </c>
      <c r="Q42" s="268">
        <v>14</v>
      </c>
      <c r="R42" s="268">
        <v>15</v>
      </c>
      <c r="S42" s="268">
        <v>16</v>
      </c>
      <c r="T42" s="268">
        <v>17</v>
      </c>
      <c r="U42" s="268">
        <v>18</v>
      </c>
      <c r="V42" s="268">
        <v>19</v>
      </c>
      <c r="W42" s="268">
        <v>20</v>
      </c>
      <c r="X42" s="268">
        <v>21</v>
      </c>
      <c r="Y42" s="268">
        <v>22</v>
      </c>
      <c r="Z42" s="268">
        <v>23</v>
      </c>
      <c r="AA42" s="268">
        <v>24</v>
      </c>
      <c r="AB42" s="268">
        <v>25</v>
      </c>
      <c r="AC42" s="268">
        <v>26</v>
      </c>
      <c r="AD42" s="268">
        <v>27</v>
      </c>
      <c r="AE42" s="268">
        <v>28</v>
      </c>
      <c r="AF42" s="268">
        <v>29</v>
      </c>
      <c r="AG42" s="268">
        <v>30</v>
      </c>
      <c r="AH42" s="268">
        <v>31</v>
      </c>
      <c r="AI42" s="268">
        <v>32</v>
      </c>
      <c r="AJ42" s="268">
        <v>33</v>
      </c>
      <c r="AK42" s="268">
        <v>34</v>
      </c>
      <c r="AL42" s="268">
        <v>35</v>
      </c>
      <c r="AM42" s="268">
        <v>36</v>
      </c>
      <c r="AN42" s="268">
        <v>37</v>
      </c>
      <c r="AO42" s="268">
        <v>38</v>
      </c>
      <c r="AP42" s="268">
        <v>39</v>
      </c>
      <c r="AQ42" s="268">
        <v>40</v>
      </c>
    </row>
    <row r="43" spans="2:43" x14ac:dyDescent="0.2">
      <c r="B43" s="328"/>
      <c r="C43" s="270" t="s">
        <v>281</v>
      </c>
      <c r="D43" s="271">
        <f>D4</f>
        <v>2024</v>
      </c>
      <c r="E43" s="271">
        <f t="shared" ref="E43:AG43" si="33">E4</f>
        <v>2025</v>
      </c>
      <c r="F43" s="271">
        <f t="shared" si="33"/>
        <v>2026</v>
      </c>
      <c r="G43" s="271">
        <f t="shared" si="33"/>
        <v>2027</v>
      </c>
      <c r="H43" s="271">
        <f t="shared" si="33"/>
        <v>2028</v>
      </c>
      <c r="I43" s="271">
        <f t="shared" si="33"/>
        <v>2029</v>
      </c>
      <c r="J43" s="271">
        <f t="shared" si="33"/>
        <v>2030</v>
      </c>
      <c r="K43" s="271">
        <f t="shared" si="33"/>
        <v>2031</v>
      </c>
      <c r="L43" s="271">
        <f t="shared" si="33"/>
        <v>2032</v>
      </c>
      <c r="M43" s="271">
        <f t="shared" si="33"/>
        <v>2033</v>
      </c>
      <c r="N43" s="271">
        <f t="shared" si="33"/>
        <v>2034</v>
      </c>
      <c r="O43" s="271">
        <f t="shared" si="33"/>
        <v>2035</v>
      </c>
      <c r="P43" s="271">
        <f t="shared" si="33"/>
        <v>2036</v>
      </c>
      <c r="Q43" s="271">
        <f t="shared" si="33"/>
        <v>2037</v>
      </c>
      <c r="R43" s="271">
        <f t="shared" si="33"/>
        <v>2038</v>
      </c>
      <c r="S43" s="271">
        <f t="shared" si="33"/>
        <v>2039</v>
      </c>
      <c r="T43" s="271">
        <f t="shared" si="33"/>
        <v>2040</v>
      </c>
      <c r="U43" s="271">
        <f t="shared" si="33"/>
        <v>2041</v>
      </c>
      <c r="V43" s="271">
        <f t="shared" si="33"/>
        <v>2042</v>
      </c>
      <c r="W43" s="271">
        <f t="shared" si="33"/>
        <v>2043</v>
      </c>
      <c r="X43" s="271">
        <f t="shared" si="33"/>
        <v>2044</v>
      </c>
      <c r="Y43" s="271">
        <f t="shared" si="33"/>
        <v>2045</v>
      </c>
      <c r="Z43" s="271">
        <f t="shared" si="33"/>
        <v>2046</v>
      </c>
      <c r="AA43" s="271">
        <f t="shared" si="33"/>
        <v>2047</v>
      </c>
      <c r="AB43" s="271">
        <f t="shared" si="33"/>
        <v>2048</v>
      </c>
      <c r="AC43" s="271">
        <f t="shared" si="33"/>
        <v>2049</v>
      </c>
      <c r="AD43" s="271">
        <f t="shared" si="33"/>
        <v>2050</v>
      </c>
      <c r="AE43" s="271">
        <f t="shared" si="33"/>
        <v>2051</v>
      </c>
      <c r="AF43" s="271">
        <f t="shared" si="33"/>
        <v>2052</v>
      </c>
      <c r="AG43" s="271">
        <f t="shared" si="33"/>
        <v>2053</v>
      </c>
      <c r="AH43" s="271">
        <f t="shared" ref="AH43:AQ43" si="34">AH4</f>
        <v>2054</v>
      </c>
      <c r="AI43" s="271">
        <f t="shared" si="34"/>
        <v>2055</v>
      </c>
      <c r="AJ43" s="271">
        <f t="shared" si="34"/>
        <v>2056</v>
      </c>
      <c r="AK43" s="271">
        <f t="shared" si="34"/>
        <v>2057</v>
      </c>
      <c r="AL43" s="271">
        <f t="shared" si="34"/>
        <v>2058</v>
      </c>
      <c r="AM43" s="271">
        <f t="shared" si="34"/>
        <v>2059</v>
      </c>
      <c r="AN43" s="271">
        <f t="shared" si="34"/>
        <v>2060</v>
      </c>
      <c r="AO43" s="271">
        <f t="shared" si="34"/>
        <v>2061</v>
      </c>
      <c r="AP43" s="271">
        <f t="shared" si="34"/>
        <v>2062</v>
      </c>
      <c r="AQ43" s="271">
        <f t="shared" si="34"/>
        <v>2063</v>
      </c>
    </row>
    <row r="44" spans="2:43" x14ac:dyDescent="0.2">
      <c r="B44" s="31" t="s">
        <v>452</v>
      </c>
      <c r="C44" s="272">
        <f t="shared" ref="C44:C51" si="35">SUM(D44:AQ44)</f>
        <v>0</v>
      </c>
      <c r="D44" s="272">
        <f>D31*Parametre!C$88</f>
        <v>0</v>
      </c>
      <c r="E44" s="272">
        <f>E31*Parametre!D$88</f>
        <v>0</v>
      </c>
      <c r="F44" s="272">
        <f>F31*Parametre!E$88</f>
        <v>0</v>
      </c>
      <c r="G44" s="272">
        <f>G31*Parametre!F$88</f>
        <v>0</v>
      </c>
      <c r="H44" s="272">
        <f>H31*Parametre!G$88</f>
        <v>0</v>
      </c>
      <c r="I44" s="272">
        <f>I31*Parametre!H$88</f>
        <v>0</v>
      </c>
      <c r="J44" s="272">
        <f>J31*Parametre!I$88</f>
        <v>0</v>
      </c>
      <c r="K44" s="272">
        <f>K31*Parametre!J$88</f>
        <v>0</v>
      </c>
      <c r="L44" s="272">
        <f>L31*Parametre!K$88</f>
        <v>0</v>
      </c>
      <c r="M44" s="272">
        <f>M31*Parametre!L$88</f>
        <v>0</v>
      </c>
      <c r="N44" s="272">
        <f>N31*Parametre!M$88</f>
        <v>0</v>
      </c>
      <c r="O44" s="272">
        <f>O31*Parametre!N$88</f>
        <v>0</v>
      </c>
      <c r="P44" s="272">
        <f>P31*Parametre!O$88</f>
        <v>0</v>
      </c>
      <c r="Q44" s="272">
        <f>Q31*Parametre!P$88</f>
        <v>0</v>
      </c>
      <c r="R44" s="272">
        <f>R31*Parametre!Q$88</f>
        <v>0</v>
      </c>
      <c r="S44" s="272">
        <f>S31*Parametre!R$88</f>
        <v>0</v>
      </c>
      <c r="T44" s="272">
        <f>T31*Parametre!S$88</f>
        <v>0</v>
      </c>
      <c r="U44" s="272">
        <f>U31*Parametre!T$88</f>
        <v>0</v>
      </c>
      <c r="V44" s="272">
        <f>V31*Parametre!U$88</f>
        <v>0</v>
      </c>
      <c r="W44" s="272">
        <f>W31*Parametre!V$88</f>
        <v>0</v>
      </c>
      <c r="X44" s="272">
        <f>X31*Parametre!W$88</f>
        <v>0</v>
      </c>
      <c r="Y44" s="272">
        <f>Y31*Parametre!X$88</f>
        <v>0</v>
      </c>
      <c r="Z44" s="272">
        <f>Z31*Parametre!Y$88</f>
        <v>0</v>
      </c>
      <c r="AA44" s="272">
        <f>AA31*Parametre!Z$88</f>
        <v>0</v>
      </c>
      <c r="AB44" s="272">
        <f>AB31*Parametre!AA$88</f>
        <v>0</v>
      </c>
      <c r="AC44" s="272">
        <f>AC31*Parametre!AB$88</f>
        <v>0</v>
      </c>
      <c r="AD44" s="272">
        <f>AD31*Parametre!AC$88</f>
        <v>0</v>
      </c>
      <c r="AE44" s="272">
        <f>AE31*Parametre!AD$88</f>
        <v>0</v>
      </c>
      <c r="AF44" s="272">
        <f>AF31*Parametre!AE$88</f>
        <v>0</v>
      </c>
      <c r="AG44" s="272">
        <f>AG31*Parametre!AF$88</f>
        <v>0</v>
      </c>
      <c r="AH44" s="272">
        <f>AH31*Parametre!AG$88</f>
        <v>0</v>
      </c>
      <c r="AI44" s="272">
        <f>AI31*Parametre!AH$88</f>
        <v>0</v>
      </c>
      <c r="AJ44" s="272">
        <f>AJ31*Parametre!AI$88</f>
        <v>0</v>
      </c>
      <c r="AK44" s="272">
        <f>AK31*Parametre!AJ$88</f>
        <v>0</v>
      </c>
      <c r="AL44" s="272">
        <f>AL31*Parametre!AK$88</f>
        <v>0</v>
      </c>
      <c r="AM44" s="272">
        <f>AM31*Parametre!AL$88</f>
        <v>0</v>
      </c>
      <c r="AN44" s="272">
        <f>AN31*Parametre!AM$88</f>
        <v>0</v>
      </c>
      <c r="AO44" s="272">
        <f>AO31*Parametre!AN$88</f>
        <v>0</v>
      </c>
      <c r="AP44" s="272">
        <f>AP31*Parametre!AO$88</f>
        <v>0</v>
      </c>
      <c r="AQ44" s="272">
        <f>AQ31*Parametre!AP$88</f>
        <v>0</v>
      </c>
    </row>
    <row r="45" spans="2:43" x14ac:dyDescent="0.2">
      <c r="B45" s="31" t="s">
        <v>453</v>
      </c>
      <c r="C45" s="272">
        <f t="shared" si="35"/>
        <v>93467.727170704486</v>
      </c>
      <c r="D45" s="272">
        <f>D32*Parametre!C$89</f>
        <v>0</v>
      </c>
      <c r="E45" s="272">
        <f>E32*Parametre!D$89</f>
        <v>0</v>
      </c>
      <c r="F45" s="272">
        <f>F32*Parametre!E$89</f>
        <v>6084.6417305812247</v>
      </c>
      <c r="G45" s="272">
        <f>G32*Parametre!F$89</f>
        <v>12302.889875397859</v>
      </c>
      <c r="H45" s="272">
        <f>H32*Parametre!G$89</f>
        <v>18598.121062055881</v>
      </c>
      <c r="I45" s="272">
        <f>I32*Parametre!H$89</f>
        <v>25007.958366476716</v>
      </c>
      <c r="J45" s="272">
        <f>J32*Parametre!I$89</f>
        <v>31474.116136192817</v>
      </c>
      <c r="K45" s="272">
        <f>K32*Parametre!J$89</f>
        <v>0</v>
      </c>
      <c r="L45" s="272">
        <f>L32*Parametre!K$89</f>
        <v>0</v>
      </c>
      <c r="M45" s="272">
        <f>M32*Parametre!L$89</f>
        <v>0</v>
      </c>
      <c r="N45" s="272">
        <f>N32*Parametre!M$89</f>
        <v>0</v>
      </c>
      <c r="O45" s="272">
        <f>O32*Parametre!N$89</f>
        <v>0</v>
      </c>
      <c r="P45" s="272">
        <f>P32*Parametre!O$89</f>
        <v>0</v>
      </c>
      <c r="Q45" s="272">
        <f>Q32*Parametre!P$89</f>
        <v>0</v>
      </c>
      <c r="R45" s="272">
        <f>R32*Parametre!Q$89</f>
        <v>0</v>
      </c>
      <c r="S45" s="272">
        <f>S32*Parametre!R$89</f>
        <v>0</v>
      </c>
      <c r="T45" s="272">
        <f>T32*Parametre!S$89</f>
        <v>0</v>
      </c>
      <c r="U45" s="272">
        <f>U32*Parametre!T$89</f>
        <v>0</v>
      </c>
      <c r="V45" s="272">
        <f>V32*Parametre!U$89</f>
        <v>0</v>
      </c>
      <c r="W45" s="272">
        <f>W32*Parametre!V$89</f>
        <v>0</v>
      </c>
      <c r="X45" s="272">
        <f>X32*Parametre!W$89</f>
        <v>0</v>
      </c>
      <c r="Y45" s="272">
        <f>Y32*Parametre!X$89</f>
        <v>0</v>
      </c>
      <c r="Z45" s="272">
        <f>Z32*Parametre!Y$89</f>
        <v>0</v>
      </c>
      <c r="AA45" s="272">
        <f>AA32*Parametre!Z$89</f>
        <v>0</v>
      </c>
      <c r="AB45" s="272">
        <f>AB32*Parametre!AA$89</f>
        <v>0</v>
      </c>
      <c r="AC45" s="272">
        <f>AC32*Parametre!AB$89</f>
        <v>0</v>
      </c>
      <c r="AD45" s="272">
        <f>AD32*Parametre!AC$89</f>
        <v>0</v>
      </c>
      <c r="AE45" s="272">
        <f>AE32*Parametre!AD$89</f>
        <v>0</v>
      </c>
      <c r="AF45" s="272">
        <f>AF32*Parametre!AE$89</f>
        <v>0</v>
      </c>
      <c r="AG45" s="272">
        <f>AG32*Parametre!AF$89</f>
        <v>0</v>
      </c>
      <c r="AH45" s="272">
        <f>AH32*Parametre!AG$89</f>
        <v>0</v>
      </c>
      <c r="AI45" s="272">
        <f>AI32*Parametre!AH$89</f>
        <v>0</v>
      </c>
      <c r="AJ45" s="272">
        <f>AJ32*Parametre!AI$89</f>
        <v>0</v>
      </c>
      <c r="AK45" s="272">
        <f>AK32*Parametre!AJ$89</f>
        <v>0</v>
      </c>
      <c r="AL45" s="272">
        <f>AL32*Parametre!AK$89</f>
        <v>0</v>
      </c>
      <c r="AM45" s="272">
        <f>AM32*Parametre!AL$89</f>
        <v>0</v>
      </c>
      <c r="AN45" s="272">
        <f>AN32*Parametre!AM$89</f>
        <v>0</v>
      </c>
      <c r="AO45" s="272">
        <f>AO32*Parametre!AN$89</f>
        <v>0</v>
      </c>
      <c r="AP45" s="272">
        <f>AP32*Parametre!AO$89</f>
        <v>0</v>
      </c>
      <c r="AQ45" s="272">
        <f>AQ32*Parametre!AP$89</f>
        <v>0</v>
      </c>
    </row>
    <row r="46" spans="2:43" x14ac:dyDescent="0.2">
      <c r="B46" s="31" t="s">
        <v>454</v>
      </c>
      <c r="C46" s="272">
        <f t="shared" si="35"/>
        <v>0</v>
      </c>
      <c r="D46" s="272">
        <f>D33*Parametre!C$90</f>
        <v>0</v>
      </c>
      <c r="E46" s="272">
        <f>E33*Parametre!D$90</f>
        <v>0</v>
      </c>
      <c r="F46" s="272">
        <f>F33*Parametre!E$90</f>
        <v>0</v>
      </c>
      <c r="G46" s="272">
        <f>G33*Parametre!F$90</f>
        <v>0</v>
      </c>
      <c r="H46" s="272">
        <f>H33*Parametre!G$90</f>
        <v>0</v>
      </c>
      <c r="I46" s="272">
        <f>I33*Parametre!H$90</f>
        <v>0</v>
      </c>
      <c r="J46" s="272">
        <f>J33*Parametre!I$90</f>
        <v>0</v>
      </c>
      <c r="K46" s="272">
        <f>K33*Parametre!J$90</f>
        <v>0</v>
      </c>
      <c r="L46" s="272">
        <f>L33*Parametre!K$90</f>
        <v>0</v>
      </c>
      <c r="M46" s="272">
        <f>M33*Parametre!L$90</f>
        <v>0</v>
      </c>
      <c r="N46" s="272">
        <f>N33*Parametre!M$90</f>
        <v>0</v>
      </c>
      <c r="O46" s="272">
        <f>O33*Parametre!N$90</f>
        <v>0</v>
      </c>
      <c r="P46" s="272">
        <f>P33*Parametre!O$90</f>
        <v>0</v>
      </c>
      <c r="Q46" s="272">
        <f>Q33*Parametre!P$90</f>
        <v>0</v>
      </c>
      <c r="R46" s="272">
        <f>R33*Parametre!Q$90</f>
        <v>0</v>
      </c>
      <c r="S46" s="272">
        <f>S33*Parametre!R$90</f>
        <v>0</v>
      </c>
      <c r="T46" s="272">
        <f>T33*Parametre!S$90</f>
        <v>0</v>
      </c>
      <c r="U46" s="272">
        <f>U33*Parametre!T$90</f>
        <v>0</v>
      </c>
      <c r="V46" s="272">
        <f>V33*Parametre!U$90</f>
        <v>0</v>
      </c>
      <c r="W46" s="272">
        <f>W33*Parametre!V$90</f>
        <v>0</v>
      </c>
      <c r="X46" s="272">
        <f>X33*Parametre!W$90</f>
        <v>0</v>
      </c>
      <c r="Y46" s="272">
        <f>Y33*Parametre!X$90</f>
        <v>0</v>
      </c>
      <c r="Z46" s="272">
        <f>Z33*Parametre!Y$90</f>
        <v>0</v>
      </c>
      <c r="AA46" s="272">
        <f>AA33*Parametre!Z$90</f>
        <v>0</v>
      </c>
      <c r="AB46" s="272">
        <f>AB33*Parametre!AA$90</f>
        <v>0</v>
      </c>
      <c r="AC46" s="272">
        <f>AC33*Parametre!AB$90</f>
        <v>0</v>
      </c>
      <c r="AD46" s="272">
        <f>AD33*Parametre!AC$90</f>
        <v>0</v>
      </c>
      <c r="AE46" s="272">
        <f>AE33*Parametre!AD$90</f>
        <v>0</v>
      </c>
      <c r="AF46" s="272">
        <f>AF33*Parametre!AE$90</f>
        <v>0</v>
      </c>
      <c r="AG46" s="272">
        <f>AG33*Parametre!AF$90</f>
        <v>0</v>
      </c>
      <c r="AH46" s="272">
        <f>AH33*Parametre!AG$90</f>
        <v>0</v>
      </c>
      <c r="AI46" s="272">
        <f>AI33*Parametre!AH$90</f>
        <v>0</v>
      </c>
      <c r="AJ46" s="272">
        <f>AJ33*Parametre!AI$90</f>
        <v>0</v>
      </c>
      <c r="AK46" s="272">
        <f>AK33*Parametre!AJ$90</f>
        <v>0</v>
      </c>
      <c r="AL46" s="272">
        <f>AL33*Parametre!AK$90</f>
        <v>0</v>
      </c>
      <c r="AM46" s="272">
        <f>AM33*Parametre!AL$90</f>
        <v>0</v>
      </c>
      <c r="AN46" s="272">
        <f>AN33*Parametre!AM$90</f>
        <v>0</v>
      </c>
      <c r="AO46" s="272">
        <f>AO33*Parametre!AN$90</f>
        <v>0</v>
      </c>
      <c r="AP46" s="272">
        <f>AP33*Parametre!AO$90</f>
        <v>0</v>
      </c>
      <c r="AQ46" s="272">
        <f>AQ33*Parametre!AP$90</f>
        <v>0</v>
      </c>
    </row>
    <row r="47" spans="2:43" x14ac:dyDescent="0.2">
      <c r="B47" s="31" t="s">
        <v>455</v>
      </c>
      <c r="C47" s="272">
        <f t="shared" si="35"/>
        <v>636786.1834955808</v>
      </c>
      <c r="D47" s="272">
        <f>D34*Parametre!C$91</f>
        <v>0</v>
      </c>
      <c r="E47" s="272">
        <f>E34*Parametre!D$91</f>
        <v>0</v>
      </c>
      <c r="F47" s="272">
        <f>F34*Parametre!E$91</f>
        <v>41285.846655653069</v>
      </c>
      <c r="G47" s="272">
        <f>G34*Parametre!F$91</f>
        <v>83604.998259155356</v>
      </c>
      <c r="H47" s="272">
        <f>H34*Parametre!G$91</f>
        <v>126577.01429641551</v>
      </c>
      <c r="I47" s="272">
        <f>I34*Parametre!H$91</f>
        <v>170446.52613338808</v>
      </c>
      <c r="J47" s="272">
        <f>J34*Parametre!I$91</f>
        <v>214871.79815096877</v>
      </c>
      <c r="K47" s="272">
        <f>K34*Parametre!J$91</f>
        <v>0</v>
      </c>
      <c r="L47" s="272">
        <f>L34*Parametre!K$91</f>
        <v>0</v>
      </c>
      <c r="M47" s="272">
        <f>M34*Parametre!L$91</f>
        <v>0</v>
      </c>
      <c r="N47" s="272">
        <f>N34*Parametre!M$91</f>
        <v>0</v>
      </c>
      <c r="O47" s="272">
        <f>O34*Parametre!N$91</f>
        <v>0</v>
      </c>
      <c r="P47" s="272">
        <f>P34*Parametre!O$91</f>
        <v>0</v>
      </c>
      <c r="Q47" s="272">
        <f>Q34*Parametre!P$91</f>
        <v>0</v>
      </c>
      <c r="R47" s="272">
        <f>R34*Parametre!Q$91</f>
        <v>0</v>
      </c>
      <c r="S47" s="272">
        <f>S34*Parametre!R$91</f>
        <v>0</v>
      </c>
      <c r="T47" s="272">
        <f>T34*Parametre!S$91</f>
        <v>0</v>
      </c>
      <c r="U47" s="272">
        <f>U34*Parametre!T$91</f>
        <v>0</v>
      </c>
      <c r="V47" s="272">
        <f>V34*Parametre!U$91</f>
        <v>0</v>
      </c>
      <c r="W47" s="272">
        <f>W34*Parametre!V$91</f>
        <v>0</v>
      </c>
      <c r="X47" s="272">
        <f>X34*Parametre!W$91</f>
        <v>0</v>
      </c>
      <c r="Y47" s="272">
        <f>Y34*Parametre!X$91</f>
        <v>0</v>
      </c>
      <c r="Z47" s="272">
        <f>Z34*Parametre!Y$91</f>
        <v>0</v>
      </c>
      <c r="AA47" s="272">
        <f>AA34*Parametre!Z$91</f>
        <v>0</v>
      </c>
      <c r="AB47" s="272">
        <f>AB34*Parametre!AA$91</f>
        <v>0</v>
      </c>
      <c r="AC47" s="272">
        <f>AC34*Parametre!AB$91</f>
        <v>0</v>
      </c>
      <c r="AD47" s="272">
        <f>AD34*Parametre!AC$91</f>
        <v>0</v>
      </c>
      <c r="AE47" s="272">
        <f>AE34*Parametre!AD$91</f>
        <v>0</v>
      </c>
      <c r="AF47" s="272">
        <f>AF34*Parametre!AE$91</f>
        <v>0</v>
      </c>
      <c r="AG47" s="272">
        <f>AG34*Parametre!AF$91</f>
        <v>0</v>
      </c>
      <c r="AH47" s="272">
        <f>AH34*Parametre!AG$91</f>
        <v>0</v>
      </c>
      <c r="AI47" s="272">
        <f>AI34*Parametre!AH$91</f>
        <v>0</v>
      </c>
      <c r="AJ47" s="272">
        <f>AJ34*Parametre!AI$91</f>
        <v>0</v>
      </c>
      <c r="AK47" s="272">
        <f>AK34*Parametre!AJ$91</f>
        <v>0</v>
      </c>
      <c r="AL47" s="272">
        <f>AL34*Parametre!AK$91</f>
        <v>0</v>
      </c>
      <c r="AM47" s="272">
        <f>AM34*Parametre!AL$91</f>
        <v>0</v>
      </c>
      <c r="AN47" s="272">
        <f>AN34*Parametre!AM$91</f>
        <v>0</v>
      </c>
      <c r="AO47" s="272">
        <f>AO34*Parametre!AN$91</f>
        <v>0</v>
      </c>
      <c r="AP47" s="272">
        <f>AP34*Parametre!AO$91</f>
        <v>0</v>
      </c>
      <c r="AQ47" s="272">
        <f>AQ34*Parametre!AP$91</f>
        <v>0</v>
      </c>
    </row>
    <row r="48" spans="2:43" x14ac:dyDescent="0.2">
      <c r="B48" s="31" t="s">
        <v>240</v>
      </c>
      <c r="C48" s="272">
        <f t="shared" si="35"/>
        <v>483.5653646575123</v>
      </c>
      <c r="D48" s="272">
        <f>D35*Parametre!C$92</f>
        <v>0</v>
      </c>
      <c r="E48" s="272">
        <f>E35*Parametre!D$92</f>
        <v>0</v>
      </c>
      <c r="F48" s="272">
        <f>F35*Parametre!E$92</f>
        <v>31.606859088293493</v>
      </c>
      <c r="G48" s="272">
        <f>G35*Parametre!F$92</f>
        <v>63.798323567311947</v>
      </c>
      <c r="H48" s="272">
        <f>H35*Parametre!G$92</f>
        <v>96.322445991646177</v>
      </c>
      <c r="I48" s="272">
        <f>I35*Parametre!H$92</f>
        <v>129.31341844980807</v>
      </c>
      <c r="J48" s="272">
        <f>J35*Parametre!I$92</f>
        <v>162.52431756045266</v>
      </c>
      <c r="K48" s="272">
        <f>K35*Parametre!J$92</f>
        <v>0</v>
      </c>
      <c r="L48" s="272">
        <f>L35*Parametre!K$92</f>
        <v>0</v>
      </c>
      <c r="M48" s="272">
        <f>M35*Parametre!L$92</f>
        <v>0</v>
      </c>
      <c r="N48" s="272">
        <f>N35*Parametre!M$92</f>
        <v>0</v>
      </c>
      <c r="O48" s="272">
        <f>O35*Parametre!N$92</f>
        <v>0</v>
      </c>
      <c r="P48" s="272">
        <f>P35*Parametre!O$92</f>
        <v>0</v>
      </c>
      <c r="Q48" s="272">
        <f>Q35*Parametre!P$92</f>
        <v>0</v>
      </c>
      <c r="R48" s="272">
        <f>R35*Parametre!Q$92</f>
        <v>0</v>
      </c>
      <c r="S48" s="272">
        <f>S35*Parametre!R$92</f>
        <v>0</v>
      </c>
      <c r="T48" s="272">
        <f>T35*Parametre!S$92</f>
        <v>0</v>
      </c>
      <c r="U48" s="272">
        <f>U35*Parametre!T$92</f>
        <v>0</v>
      </c>
      <c r="V48" s="272">
        <f>V35*Parametre!U$92</f>
        <v>0</v>
      </c>
      <c r="W48" s="272">
        <f>W35*Parametre!V$92</f>
        <v>0</v>
      </c>
      <c r="X48" s="272">
        <f>X35*Parametre!W$92</f>
        <v>0</v>
      </c>
      <c r="Y48" s="272">
        <f>Y35*Parametre!X$92</f>
        <v>0</v>
      </c>
      <c r="Z48" s="272">
        <f>Z35*Parametre!Y$92</f>
        <v>0</v>
      </c>
      <c r="AA48" s="272">
        <f>AA35*Parametre!Z$92</f>
        <v>0</v>
      </c>
      <c r="AB48" s="272">
        <f>AB35*Parametre!AA$92</f>
        <v>0</v>
      </c>
      <c r="AC48" s="272">
        <f>AC35*Parametre!AB$92</f>
        <v>0</v>
      </c>
      <c r="AD48" s="272">
        <f>AD35*Parametre!AC$92</f>
        <v>0</v>
      </c>
      <c r="AE48" s="272">
        <f>AE35*Parametre!AD$92</f>
        <v>0</v>
      </c>
      <c r="AF48" s="272">
        <f>AF35*Parametre!AE$92</f>
        <v>0</v>
      </c>
      <c r="AG48" s="272">
        <f>AG35*Parametre!AF$92</f>
        <v>0</v>
      </c>
      <c r="AH48" s="272">
        <f>AH35*Parametre!AG$92</f>
        <v>0</v>
      </c>
      <c r="AI48" s="272">
        <f>AI35*Parametre!AH$92</f>
        <v>0</v>
      </c>
      <c r="AJ48" s="272">
        <f>AJ35*Parametre!AI$92</f>
        <v>0</v>
      </c>
      <c r="AK48" s="272">
        <f>AK35*Parametre!AJ$92</f>
        <v>0</v>
      </c>
      <c r="AL48" s="272">
        <f>AL35*Parametre!AK$92</f>
        <v>0</v>
      </c>
      <c r="AM48" s="272">
        <f>AM35*Parametre!AL$92</f>
        <v>0</v>
      </c>
      <c r="AN48" s="272">
        <f>AN35*Parametre!AM$92</f>
        <v>0</v>
      </c>
      <c r="AO48" s="272">
        <f>AO35*Parametre!AN$92</f>
        <v>0</v>
      </c>
      <c r="AP48" s="272">
        <f>AP35*Parametre!AO$92</f>
        <v>0</v>
      </c>
      <c r="AQ48" s="272">
        <f>AQ35*Parametre!AP$92</f>
        <v>0</v>
      </c>
    </row>
    <row r="49" spans="2:43" ht="11.85" customHeight="1" x14ac:dyDescent="0.2">
      <c r="B49" s="31" t="s">
        <v>107</v>
      </c>
      <c r="C49" s="272">
        <f t="shared" si="35"/>
        <v>7666.40682898255</v>
      </c>
      <c r="D49" s="272">
        <f>D36*Parametre!C$93</f>
        <v>0</v>
      </c>
      <c r="E49" s="272">
        <f>E36*Parametre!D$93</f>
        <v>0</v>
      </c>
      <c r="F49" s="272">
        <f>F36*Parametre!E$93</f>
        <v>500.79036944395818</v>
      </c>
      <c r="G49" s="272">
        <f>G36*Parametre!F$93</f>
        <v>1009.6672377389921</v>
      </c>
      <c r="H49" s="272">
        <f>H36*Parametre!G$93</f>
        <v>1526.152025571881</v>
      </c>
      <c r="I49" s="272">
        <f>I36*Parametre!H$93</f>
        <v>2049.7661536293958</v>
      </c>
      <c r="J49" s="272">
        <f>J36*Parametre!I$93</f>
        <v>2580.0310425983221</v>
      </c>
      <c r="K49" s="272">
        <f>K36*Parametre!J$93</f>
        <v>0</v>
      </c>
      <c r="L49" s="272">
        <f>L36*Parametre!K$93</f>
        <v>0</v>
      </c>
      <c r="M49" s="272">
        <f>M36*Parametre!L$93</f>
        <v>0</v>
      </c>
      <c r="N49" s="272">
        <f>N36*Parametre!M$93</f>
        <v>0</v>
      </c>
      <c r="O49" s="272">
        <f>O36*Parametre!N$93</f>
        <v>0</v>
      </c>
      <c r="P49" s="272">
        <f>P36*Parametre!O$93</f>
        <v>0</v>
      </c>
      <c r="Q49" s="272">
        <f>Q36*Parametre!P$93</f>
        <v>0</v>
      </c>
      <c r="R49" s="272">
        <f>R36*Parametre!Q$93</f>
        <v>0</v>
      </c>
      <c r="S49" s="272">
        <f>S36*Parametre!R$93</f>
        <v>0</v>
      </c>
      <c r="T49" s="272">
        <f>T36*Parametre!S$93</f>
        <v>0</v>
      </c>
      <c r="U49" s="272">
        <f>U36*Parametre!T$93</f>
        <v>0</v>
      </c>
      <c r="V49" s="272">
        <f>V36*Parametre!U$93</f>
        <v>0</v>
      </c>
      <c r="W49" s="272">
        <f>W36*Parametre!V$93</f>
        <v>0</v>
      </c>
      <c r="X49" s="272">
        <f>X36*Parametre!W$93</f>
        <v>0</v>
      </c>
      <c r="Y49" s="272">
        <f>Y36*Parametre!X$93</f>
        <v>0</v>
      </c>
      <c r="Z49" s="272">
        <f>Z36*Parametre!Y$93</f>
        <v>0</v>
      </c>
      <c r="AA49" s="272">
        <f>AA36*Parametre!Z$93</f>
        <v>0</v>
      </c>
      <c r="AB49" s="272">
        <f>AB36*Parametre!AA$93</f>
        <v>0</v>
      </c>
      <c r="AC49" s="272">
        <f>AC36*Parametre!AB$93</f>
        <v>0</v>
      </c>
      <c r="AD49" s="272">
        <f>AD36*Parametre!AC$93</f>
        <v>0</v>
      </c>
      <c r="AE49" s="272">
        <f>AE36*Parametre!AD$93</f>
        <v>0</v>
      </c>
      <c r="AF49" s="272">
        <f>AF36*Parametre!AE$93</f>
        <v>0</v>
      </c>
      <c r="AG49" s="272">
        <f>AG36*Parametre!AF$93</f>
        <v>0</v>
      </c>
      <c r="AH49" s="272">
        <f>AH36*Parametre!AG$93</f>
        <v>0</v>
      </c>
      <c r="AI49" s="272">
        <f>AI36*Parametre!AH$93</f>
        <v>0</v>
      </c>
      <c r="AJ49" s="272">
        <f>AJ36*Parametre!AI$93</f>
        <v>0</v>
      </c>
      <c r="AK49" s="272">
        <f>AK36*Parametre!AJ$93</f>
        <v>0</v>
      </c>
      <c r="AL49" s="272">
        <f>AL36*Parametre!AK$93</f>
        <v>0</v>
      </c>
      <c r="AM49" s="272">
        <f>AM36*Parametre!AL$93</f>
        <v>0</v>
      </c>
      <c r="AN49" s="272">
        <f>AN36*Parametre!AM$93</f>
        <v>0</v>
      </c>
      <c r="AO49" s="272">
        <f>AO36*Parametre!AN$93</f>
        <v>0</v>
      </c>
      <c r="AP49" s="272">
        <f>AP36*Parametre!AO$93</f>
        <v>0</v>
      </c>
      <c r="AQ49" s="272">
        <f>AQ36*Parametre!AP$93</f>
        <v>0</v>
      </c>
    </row>
    <row r="50" spans="2:43" x14ac:dyDescent="0.2">
      <c r="B50" s="31" t="s">
        <v>241</v>
      </c>
      <c r="C50" s="272">
        <f t="shared" si="35"/>
        <v>24704.626170769981</v>
      </c>
      <c r="D50" s="272">
        <f>D37*Parametre!C$94</f>
        <v>0</v>
      </c>
      <c r="E50" s="272">
        <f>E37*Parametre!D$94</f>
        <v>0</v>
      </c>
      <c r="F50" s="272">
        <f>F37*Parametre!E$94</f>
        <v>1629.7492705439577</v>
      </c>
      <c r="G50" s="272">
        <f>G37*Parametre!F$94</f>
        <v>3279.3145420759242</v>
      </c>
      <c r="H50" s="272">
        <f>H37*Parametre!G$94</f>
        <v>4932.3839476739631</v>
      </c>
      <c r="I50" s="272">
        <f>I37*Parametre!H$94</f>
        <v>6598.9300760946844</v>
      </c>
      <c r="J50" s="272">
        <f>J37*Parametre!I$94</f>
        <v>8264.2483343814529</v>
      </c>
      <c r="K50" s="272">
        <f>K37*Parametre!J$94</f>
        <v>0</v>
      </c>
      <c r="L50" s="272">
        <f>L37*Parametre!K$94</f>
        <v>0</v>
      </c>
      <c r="M50" s="272">
        <f>M37*Parametre!L$94</f>
        <v>0</v>
      </c>
      <c r="N50" s="272">
        <f>N37*Parametre!M$94</f>
        <v>0</v>
      </c>
      <c r="O50" s="272">
        <f>O37*Parametre!N$94</f>
        <v>0</v>
      </c>
      <c r="P50" s="272">
        <f>P37*Parametre!O$94</f>
        <v>0</v>
      </c>
      <c r="Q50" s="272">
        <f>Q37*Parametre!P$94</f>
        <v>0</v>
      </c>
      <c r="R50" s="272">
        <f>R37*Parametre!Q$94</f>
        <v>0</v>
      </c>
      <c r="S50" s="272">
        <f>S37*Parametre!R$94</f>
        <v>0</v>
      </c>
      <c r="T50" s="272">
        <f>T37*Parametre!S$94</f>
        <v>0</v>
      </c>
      <c r="U50" s="272">
        <f>U37*Parametre!T$94</f>
        <v>0</v>
      </c>
      <c r="V50" s="272">
        <f>V37*Parametre!U$94</f>
        <v>0</v>
      </c>
      <c r="W50" s="272">
        <f>W37*Parametre!V$94</f>
        <v>0</v>
      </c>
      <c r="X50" s="272">
        <f>X37*Parametre!W$94</f>
        <v>0</v>
      </c>
      <c r="Y50" s="272">
        <f>Y37*Parametre!X$94</f>
        <v>0</v>
      </c>
      <c r="Z50" s="272">
        <f>Z37*Parametre!Y$94</f>
        <v>0</v>
      </c>
      <c r="AA50" s="272">
        <f>AA37*Parametre!Z$94</f>
        <v>0</v>
      </c>
      <c r="AB50" s="272">
        <f>AB37*Parametre!AA$94</f>
        <v>0</v>
      </c>
      <c r="AC50" s="272">
        <f>AC37*Parametre!AB$94</f>
        <v>0</v>
      </c>
      <c r="AD50" s="272">
        <f>AD37*Parametre!AC$94</f>
        <v>0</v>
      </c>
      <c r="AE50" s="272">
        <f>AE37*Parametre!AD$94</f>
        <v>0</v>
      </c>
      <c r="AF50" s="272">
        <f>AF37*Parametre!AE$94</f>
        <v>0</v>
      </c>
      <c r="AG50" s="272">
        <f>AG37*Parametre!AF$94</f>
        <v>0</v>
      </c>
      <c r="AH50" s="272">
        <f>AH37*Parametre!AG$94</f>
        <v>0</v>
      </c>
      <c r="AI50" s="272">
        <f>AI37*Parametre!AH$94</f>
        <v>0</v>
      </c>
      <c r="AJ50" s="272">
        <f>AJ37*Parametre!AI$94</f>
        <v>0</v>
      </c>
      <c r="AK50" s="272">
        <f>AK37*Parametre!AJ$94</f>
        <v>0</v>
      </c>
      <c r="AL50" s="272">
        <f>AL37*Parametre!AK$94</f>
        <v>0</v>
      </c>
      <c r="AM50" s="272">
        <f>AM37*Parametre!AL$94</f>
        <v>0</v>
      </c>
      <c r="AN50" s="272">
        <f>AN37*Parametre!AM$94</f>
        <v>0</v>
      </c>
      <c r="AO50" s="272">
        <f>AO37*Parametre!AN$94</f>
        <v>0</v>
      </c>
      <c r="AP50" s="272">
        <f>AP37*Parametre!AO$94</f>
        <v>0</v>
      </c>
      <c r="AQ50" s="272">
        <f>AQ37*Parametre!AP$94</f>
        <v>0</v>
      </c>
    </row>
    <row r="51" spans="2:43" x14ac:dyDescent="0.2">
      <c r="B51" s="283" t="s">
        <v>445</v>
      </c>
      <c r="C51" s="284">
        <f t="shared" si="35"/>
        <v>763108.50903069531</v>
      </c>
      <c r="D51" s="285">
        <f>SUM(D44:D50)</f>
        <v>0</v>
      </c>
      <c r="E51" s="284">
        <f t="shared" ref="E51:AG51" si="36">SUM(E44:E50)</f>
        <v>0</v>
      </c>
      <c r="F51" s="284">
        <f t="shared" si="36"/>
        <v>49532.634885310508</v>
      </c>
      <c r="G51" s="284">
        <f t="shared" si="36"/>
        <v>100260.66823793545</v>
      </c>
      <c r="H51" s="284">
        <f t="shared" si="36"/>
        <v>151729.99377770888</v>
      </c>
      <c r="I51" s="284">
        <f t="shared" si="36"/>
        <v>204232.49414803871</v>
      </c>
      <c r="J51" s="284">
        <f t="shared" si="36"/>
        <v>257352.71798170183</v>
      </c>
      <c r="K51" s="284">
        <f t="shared" si="36"/>
        <v>0</v>
      </c>
      <c r="L51" s="284">
        <f t="shared" si="36"/>
        <v>0</v>
      </c>
      <c r="M51" s="284">
        <f t="shared" si="36"/>
        <v>0</v>
      </c>
      <c r="N51" s="284">
        <f t="shared" si="36"/>
        <v>0</v>
      </c>
      <c r="O51" s="284">
        <f t="shared" si="36"/>
        <v>0</v>
      </c>
      <c r="P51" s="284">
        <f t="shared" si="36"/>
        <v>0</v>
      </c>
      <c r="Q51" s="284">
        <f t="shared" si="36"/>
        <v>0</v>
      </c>
      <c r="R51" s="284">
        <f t="shared" si="36"/>
        <v>0</v>
      </c>
      <c r="S51" s="284">
        <f t="shared" si="36"/>
        <v>0</v>
      </c>
      <c r="T51" s="284">
        <f t="shared" si="36"/>
        <v>0</v>
      </c>
      <c r="U51" s="284">
        <f t="shared" si="36"/>
        <v>0</v>
      </c>
      <c r="V51" s="284">
        <f t="shared" si="36"/>
        <v>0</v>
      </c>
      <c r="W51" s="284">
        <f t="shared" si="36"/>
        <v>0</v>
      </c>
      <c r="X51" s="284">
        <f t="shared" si="36"/>
        <v>0</v>
      </c>
      <c r="Y51" s="284">
        <f t="shared" si="36"/>
        <v>0</v>
      </c>
      <c r="Z51" s="284">
        <f t="shared" si="36"/>
        <v>0</v>
      </c>
      <c r="AA51" s="284">
        <f t="shared" si="36"/>
        <v>0</v>
      </c>
      <c r="AB51" s="284">
        <f t="shared" si="36"/>
        <v>0</v>
      </c>
      <c r="AC51" s="284">
        <f t="shared" si="36"/>
        <v>0</v>
      </c>
      <c r="AD51" s="284">
        <f t="shared" si="36"/>
        <v>0</v>
      </c>
      <c r="AE51" s="284">
        <f t="shared" si="36"/>
        <v>0</v>
      </c>
      <c r="AF51" s="284">
        <f t="shared" si="36"/>
        <v>0</v>
      </c>
      <c r="AG51" s="284">
        <f t="shared" si="36"/>
        <v>0</v>
      </c>
      <c r="AH51" s="284">
        <f t="shared" ref="AH51:AQ51" si="37">SUM(AH44:AH50)</f>
        <v>0</v>
      </c>
      <c r="AI51" s="284">
        <f t="shared" si="37"/>
        <v>0</v>
      </c>
      <c r="AJ51" s="284">
        <f t="shared" si="37"/>
        <v>0</v>
      </c>
      <c r="AK51" s="284">
        <f t="shared" si="37"/>
        <v>0</v>
      </c>
      <c r="AL51" s="284">
        <f t="shared" si="37"/>
        <v>0</v>
      </c>
      <c r="AM51" s="284">
        <f t="shared" si="37"/>
        <v>0</v>
      </c>
      <c r="AN51" s="284">
        <f t="shared" si="37"/>
        <v>0</v>
      </c>
      <c r="AO51" s="284">
        <f t="shared" si="37"/>
        <v>0</v>
      </c>
      <c r="AP51" s="284">
        <f t="shared" si="37"/>
        <v>0</v>
      </c>
      <c r="AQ51" s="284">
        <f t="shared" si="37"/>
        <v>0</v>
      </c>
    </row>
  </sheetData>
  <mergeCells count="1">
    <mergeCell ref="B42:B4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AQ72"/>
  <sheetViews>
    <sheetView zoomScaleNormal="100" workbookViewId="0"/>
  </sheetViews>
  <sheetFormatPr defaultColWidth="9.140625" defaultRowHeight="11.25" x14ac:dyDescent="0.2"/>
  <cols>
    <col min="1" max="1" width="3.7109375" style="30" customWidth="1"/>
    <col min="2" max="2" width="40.7109375" style="30" customWidth="1"/>
    <col min="3" max="3" width="11.7109375" style="30" customWidth="1"/>
    <col min="4" max="43" width="4.28515625" style="30" bestFit="1" customWidth="1"/>
    <col min="44" max="16384" width="9.140625" style="30"/>
  </cols>
  <sheetData>
    <row r="2" spans="2:43" x14ac:dyDescent="0.2">
      <c r="B2" s="325" t="s">
        <v>466</v>
      </c>
      <c r="C2" s="31"/>
      <c r="D2" s="31" t="s">
        <v>279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x14ac:dyDescent="0.2">
      <c r="B3" s="329"/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  <c r="AM3" s="33">
        <v>36</v>
      </c>
      <c r="AN3" s="33">
        <v>37</v>
      </c>
      <c r="AO3" s="33">
        <v>38</v>
      </c>
      <c r="AP3" s="33">
        <v>39</v>
      </c>
      <c r="AQ3" s="33">
        <v>40</v>
      </c>
    </row>
    <row r="4" spans="2:43" x14ac:dyDescent="0.2">
      <c r="B4" s="34" t="s">
        <v>336</v>
      </c>
      <c r="C4" s="34" t="s">
        <v>281</v>
      </c>
      <c r="D4" s="35">
        <f>Parametre!C13</f>
        <v>2025</v>
      </c>
      <c r="E4" s="35">
        <f>$D$4+D3</f>
        <v>2026</v>
      </c>
      <c r="F4" s="35">
        <f>$D$4+E3</f>
        <v>2027</v>
      </c>
      <c r="G4" s="35">
        <f t="shared" ref="G4:AG4" si="0">$D$4+F3</f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$D$4+AG3</f>
        <v>2055</v>
      </c>
      <c r="AI4" s="35">
        <f t="shared" ref="AI4" si="2">$D$4+AH3</f>
        <v>2056</v>
      </c>
      <c r="AJ4" s="35">
        <f t="shared" ref="AJ4" si="3">$D$4+AI3</f>
        <v>2057</v>
      </c>
      <c r="AK4" s="35">
        <f t="shared" ref="AK4" si="4">$D$4+AJ3</f>
        <v>2058</v>
      </c>
      <c r="AL4" s="35">
        <f t="shared" ref="AL4" si="5">$D$4+AK3</f>
        <v>2059</v>
      </c>
      <c r="AM4" s="35">
        <f t="shared" ref="AM4" si="6">$D$4+AL3</f>
        <v>2060</v>
      </c>
      <c r="AN4" s="35">
        <f t="shared" ref="AN4" si="7">$D$4+AM3</f>
        <v>2061</v>
      </c>
      <c r="AO4" s="35">
        <f t="shared" ref="AO4" si="8">$D$4+AN3</f>
        <v>2062</v>
      </c>
      <c r="AP4" s="35">
        <f t="shared" ref="AP4" si="9">$D$4+AO3</f>
        <v>2063</v>
      </c>
      <c r="AQ4" s="35">
        <f t="shared" ref="AQ4" si="10">$D$4+AP3</f>
        <v>2064</v>
      </c>
    </row>
    <row r="5" spans="2:43" x14ac:dyDescent="0.2">
      <c r="B5" s="31" t="s">
        <v>245</v>
      </c>
      <c r="C5" s="37">
        <f>SUM(D5:AQ5)</f>
        <v>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</row>
    <row r="6" spans="2:43" x14ac:dyDescent="0.2">
      <c r="B6" s="31" t="s">
        <v>246</v>
      </c>
      <c r="C6" s="37">
        <f t="shared" ref="C6:C8" si="11">SUM(D6:AQ6)</f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</row>
    <row r="7" spans="2:43" x14ac:dyDescent="0.2">
      <c r="B7" s="31" t="s">
        <v>247</v>
      </c>
      <c r="C7" s="37">
        <f t="shared" si="11"/>
        <v>0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</row>
    <row r="8" spans="2:43" x14ac:dyDescent="0.2">
      <c r="B8" s="32" t="s">
        <v>281</v>
      </c>
      <c r="C8" s="122">
        <f t="shared" si="11"/>
        <v>0</v>
      </c>
      <c r="D8" s="122">
        <f t="shared" ref="D8:AG8" si="12">SUM(D5:D7)</f>
        <v>0</v>
      </c>
      <c r="E8" s="122">
        <f t="shared" si="12"/>
        <v>0</v>
      </c>
      <c r="F8" s="122">
        <f t="shared" si="12"/>
        <v>0</v>
      </c>
      <c r="G8" s="122">
        <f t="shared" si="12"/>
        <v>0</v>
      </c>
      <c r="H8" s="122">
        <f t="shared" si="12"/>
        <v>0</v>
      </c>
      <c r="I8" s="122">
        <f t="shared" si="12"/>
        <v>0</v>
      </c>
      <c r="J8" s="122">
        <f t="shared" si="12"/>
        <v>0</v>
      </c>
      <c r="K8" s="122">
        <f t="shared" si="12"/>
        <v>0</v>
      </c>
      <c r="L8" s="122">
        <f t="shared" si="12"/>
        <v>0</v>
      </c>
      <c r="M8" s="122">
        <f t="shared" si="12"/>
        <v>0</v>
      </c>
      <c r="N8" s="122">
        <f t="shared" si="12"/>
        <v>0</v>
      </c>
      <c r="O8" s="122">
        <f t="shared" si="12"/>
        <v>0</v>
      </c>
      <c r="P8" s="122">
        <f t="shared" si="12"/>
        <v>0</v>
      </c>
      <c r="Q8" s="122">
        <f t="shared" si="12"/>
        <v>0</v>
      </c>
      <c r="R8" s="122">
        <f t="shared" si="12"/>
        <v>0</v>
      </c>
      <c r="S8" s="122">
        <f t="shared" si="12"/>
        <v>0</v>
      </c>
      <c r="T8" s="122">
        <f t="shared" si="12"/>
        <v>0</v>
      </c>
      <c r="U8" s="122">
        <f t="shared" si="12"/>
        <v>0</v>
      </c>
      <c r="V8" s="122">
        <f t="shared" si="12"/>
        <v>0</v>
      </c>
      <c r="W8" s="122">
        <f t="shared" si="12"/>
        <v>0</v>
      </c>
      <c r="X8" s="122">
        <f t="shared" si="12"/>
        <v>0</v>
      </c>
      <c r="Y8" s="122">
        <f t="shared" si="12"/>
        <v>0</v>
      </c>
      <c r="Z8" s="122">
        <f t="shared" si="12"/>
        <v>0</v>
      </c>
      <c r="AA8" s="122">
        <f t="shared" si="12"/>
        <v>0</v>
      </c>
      <c r="AB8" s="122">
        <f t="shared" si="12"/>
        <v>0</v>
      </c>
      <c r="AC8" s="122">
        <f t="shared" si="12"/>
        <v>0</v>
      </c>
      <c r="AD8" s="122">
        <f t="shared" si="12"/>
        <v>0</v>
      </c>
      <c r="AE8" s="122">
        <f t="shared" si="12"/>
        <v>0</v>
      </c>
      <c r="AF8" s="122">
        <f t="shared" si="12"/>
        <v>0</v>
      </c>
      <c r="AG8" s="122">
        <f t="shared" si="12"/>
        <v>0</v>
      </c>
      <c r="AH8" s="122">
        <f t="shared" ref="AH8:AQ8" si="13">SUM(AH5:AH7)</f>
        <v>0</v>
      </c>
      <c r="AI8" s="122">
        <f t="shared" si="13"/>
        <v>0</v>
      </c>
      <c r="AJ8" s="122">
        <f t="shared" si="13"/>
        <v>0</v>
      </c>
      <c r="AK8" s="122">
        <f t="shared" si="13"/>
        <v>0</v>
      </c>
      <c r="AL8" s="122">
        <f t="shared" si="13"/>
        <v>0</v>
      </c>
      <c r="AM8" s="122">
        <f t="shared" si="13"/>
        <v>0</v>
      </c>
      <c r="AN8" s="122">
        <f t="shared" si="13"/>
        <v>0</v>
      </c>
      <c r="AO8" s="122">
        <f t="shared" si="13"/>
        <v>0</v>
      </c>
      <c r="AP8" s="122">
        <f t="shared" si="13"/>
        <v>0</v>
      </c>
      <c r="AQ8" s="122">
        <f t="shared" si="13"/>
        <v>0</v>
      </c>
    </row>
    <row r="11" spans="2:43" x14ac:dyDescent="0.2">
      <c r="B11" s="325" t="s">
        <v>467</v>
      </c>
      <c r="C11" s="31"/>
      <c r="D11" s="31" t="s">
        <v>279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</row>
    <row r="12" spans="2:43" x14ac:dyDescent="0.2">
      <c r="B12" s="329"/>
      <c r="C12" s="32"/>
      <c r="D12" s="33">
        <v>1</v>
      </c>
      <c r="E12" s="33">
        <v>2</v>
      </c>
      <c r="F12" s="33">
        <v>3</v>
      </c>
      <c r="G12" s="33">
        <v>4</v>
      </c>
      <c r="H12" s="33">
        <v>5</v>
      </c>
      <c r="I12" s="33">
        <v>6</v>
      </c>
      <c r="J12" s="33">
        <v>7</v>
      </c>
      <c r="K12" s="33">
        <v>8</v>
      </c>
      <c r="L12" s="33">
        <v>9</v>
      </c>
      <c r="M12" s="33">
        <v>10</v>
      </c>
      <c r="N12" s="33">
        <v>11</v>
      </c>
      <c r="O12" s="33">
        <v>12</v>
      </c>
      <c r="P12" s="33">
        <v>13</v>
      </c>
      <c r="Q12" s="33">
        <v>14</v>
      </c>
      <c r="R12" s="33">
        <v>15</v>
      </c>
      <c r="S12" s="33">
        <v>16</v>
      </c>
      <c r="T12" s="33">
        <v>17</v>
      </c>
      <c r="U12" s="33">
        <v>18</v>
      </c>
      <c r="V12" s="33">
        <v>19</v>
      </c>
      <c r="W12" s="33">
        <v>20</v>
      </c>
      <c r="X12" s="33">
        <v>21</v>
      </c>
      <c r="Y12" s="33">
        <v>22</v>
      </c>
      <c r="Z12" s="33">
        <v>23</v>
      </c>
      <c r="AA12" s="33">
        <v>24</v>
      </c>
      <c r="AB12" s="33">
        <v>25</v>
      </c>
      <c r="AC12" s="33">
        <v>26</v>
      </c>
      <c r="AD12" s="33">
        <v>27</v>
      </c>
      <c r="AE12" s="33">
        <v>28</v>
      </c>
      <c r="AF12" s="33">
        <v>29</v>
      </c>
      <c r="AG12" s="33">
        <v>30</v>
      </c>
      <c r="AH12" s="33">
        <v>31</v>
      </c>
      <c r="AI12" s="33">
        <v>32</v>
      </c>
      <c r="AJ12" s="33">
        <v>33</v>
      </c>
      <c r="AK12" s="33">
        <v>34</v>
      </c>
      <c r="AL12" s="33">
        <v>35</v>
      </c>
      <c r="AM12" s="33">
        <v>36</v>
      </c>
      <c r="AN12" s="33">
        <v>37</v>
      </c>
      <c r="AO12" s="33">
        <v>38</v>
      </c>
      <c r="AP12" s="33">
        <v>39</v>
      </c>
      <c r="AQ12" s="33">
        <v>40</v>
      </c>
    </row>
    <row r="13" spans="2:43" x14ac:dyDescent="0.2">
      <c r="B13" s="34" t="s">
        <v>344</v>
      </c>
      <c r="C13" s="34" t="s">
        <v>281</v>
      </c>
      <c r="D13" s="35">
        <f>D4</f>
        <v>2025</v>
      </c>
      <c r="E13" s="35">
        <f t="shared" ref="E13:AG13" si="14">E4</f>
        <v>2026</v>
      </c>
      <c r="F13" s="35">
        <f t="shared" si="14"/>
        <v>2027</v>
      </c>
      <c r="G13" s="35">
        <f t="shared" si="14"/>
        <v>2028</v>
      </c>
      <c r="H13" s="35">
        <f t="shared" si="14"/>
        <v>2029</v>
      </c>
      <c r="I13" s="35">
        <f t="shared" si="14"/>
        <v>2030</v>
      </c>
      <c r="J13" s="35">
        <f t="shared" si="14"/>
        <v>2031</v>
      </c>
      <c r="K13" s="35">
        <f t="shared" si="14"/>
        <v>2032</v>
      </c>
      <c r="L13" s="35">
        <f t="shared" si="14"/>
        <v>2033</v>
      </c>
      <c r="M13" s="35">
        <f t="shared" si="14"/>
        <v>2034</v>
      </c>
      <c r="N13" s="35">
        <f t="shared" si="14"/>
        <v>2035</v>
      </c>
      <c r="O13" s="35">
        <f t="shared" si="14"/>
        <v>2036</v>
      </c>
      <c r="P13" s="35">
        <f t="shared" si="14"/>
        <v>2037</v>
      </c>
      <c r="Q13" s="35">
        <f t="shared" si="14"/>
        <v>2038</v>
      </c>
      <c r="R13" s="35">
        <f t="shared" si="14"/>
        <v>2039</v>
      </c>
      <c r="S13" s="35">
        <f t="shared" si="14"/>
        <v>2040</v>
      </c>
      <c r="T13" s="35">
        <f t="shared" si="14"/>
        <v>2041</v>
      </c>
      <c r="U13" s="35">
        <f t="shared" si="14"/>
        <v>2042</v>
      </c>
      <c r="V13" s="35">
        <f t="shared" si="14"/>
        <v>2043</v>
      </c>
      <c r="W13" s="35">
        <f t="shared" si="14"/>
        <v>2044</v>
      </c>
      <c r="X13" s="35">
        <f t="shared" si="14"/>
        <v>2045</v>
      </c>
      <c r="Y13" s="35">
        <f t="shared" si="14"/>
        <v>2046</v>
      </c>
      <c r="Z13" s="35">
        <f t="shared" si="14"/>
        <v>2047</v>
      </c>
      <c r="AA13" s="35">
        <f t="shared" si="14"/>
        <v>2048</v>
      </c>
      <c r="AB13" s="35">
        <f t="shared" si="14"/>
        <v>2049</v>
      </c>
      <c r="AC13" s="35">
        <f t="shared" si="14"/>
        <v>2050</v>
      </c>
      <c r="AD13" s="35">
        <f t="shared" si="14"/>
        <v>2051</v>
      </c>
      <c r="AE13" s="35">
        <f t="shared" si="14"/>
        <v>2052</v>
      </c>
      <c r="AF13" s="35">
        <f t="shared" si="14"/>
        <v>2053</v>
      </c>
      <c r="AG13" s="35">
        <f t="shared" si="14"/>
        <v>2054</v>
      </c>
      <c r="AH13" s="35">
        <f t="shared" ref="AH13:AQ13" si="15">AH4</f>
        <v>2055</v>
      </c>
      <c r="AI13" s="35">
        <f t="shared" si="15"/>
        <v>2056</v>
      </c>
      <c r="AJ13" s="35">
        <f t="shared" si="15"/>
        <v>2057</v>
      </c>
      <c r="AK13" s="35">
        <f t="shared" si="15"/>
        <v>2058</v>
      </c>
      <c r="AL13" s="35">
        <f t="shared" si="15"/>
        <v>2059</v>
      </c>
      <c r="AM13" s="35">
        <f t="shared" si="15"/>
        <v>2060</v>
      </c>
      <c r="AN13" s="35">
        <f t="shared" si="15"/>
        <v>2061</v>
      </c>
      <c r="AO13" s="35">
        <f t="shared" si="15"/>
        <v>2062</v>
      </c>
      <c r="AP13" s="35">
        <f t="shared" si="15"/>
        <v>2063</v>
      </c>
      <c r="AQ13" s="35">
        <f t="shared" si="15"/>
        <v>2064</v>
      </c>
    </row>
    <row r="14" spans="2:43" x14ac:dyDescent="0.2">
      <c r="B14" s="31" t="s">
        <v>245</v>
      </c>
      <c r="C14" s="37">
        <f t="shared" ref="C14:C17" si="16">SUM(D14:AQ14)</f>
        <v>0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</row>
    <row r="15" spans="2:43" x14ac:dyDescent="0.2">
      <c r="B15" s="31" t="s">
        <v>246</v>
      </c>
      <c r="C15" s="37">
        <f t="shared" si="16"/>
        <v>0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</row>
    <row r="16" spans="2:43" x14ac:dyDescent="0.2">
      <c r="B16" s="31" t="s">
        <v>247</v>
      </c>
      <c r="C16" s="37">
        <f t="shared" si="16"/>
        <v>0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</row>
    <row r="17" spans="2:43" x14ac:dyDescent="0.2">
      <c r="B17" s="32" t="s">
        <v>457</v>
      </c>
      <c r="C17" s="122">
        <f t="shared" si="16"/>
        <v>0</v>
      </c>
      <c r="D17" s="122">
        <f t="shared" ref="D17:AG17" si="17">SUM(D14:D16)</f>
        <v>0</v>
      </c>
      <c r="E17" s="122">
        <f t="shared" si="17"/>
        <v>0</v>
      </c>
      <c r="F17" s="122">
        <f t="shared" si="17"/>
        <v>0</v>
      </c>
      <c r="G17" s="122">
        <f t="shared" si="17"/>
        <v>0</v>
      </c>
      <c r="H17" s="122">
        <f t="shared" si="17"/>
        <v>0</v>
      </c>
      <c r="I17" s="122">
        <f t="shared" si="17"/>
        <v>0</v>
      </c>
      <c r="J17" s="122">
        <f t="shared" si="17"/>
        <v>0</v>
      </c>
      <c r="K17" s="122">
        <f t="shared" si="17"/>
        <v>0</v>
      </c>
      <c r="L17" s="122">
        <f t="shared" si="17"/>
        <v>0</v>
      </c>
      <c r="M17" s="122">
        <f t="shared" si="17"/>
        <v>0</v>
      </c>
      <c r="N17" s="122">
        <f t="shared" si="17"/>
        <v>0</v>
      </c>
      <c r="O17" s="122">
        <f t="shared" si="17"/>
        <v>0</v>
      </c>
      <c r="P17" s="122">
        <f t="shared" si="17"/>
        <v>0</v>
      </c>
      <c r="Q17" s="122">
        <f t="shared" si="17"/>
        <v>0</v>
      </c>
      <c r="R17" s="122">
        <f t="shared" si="17"/>
        <v>0</v>
      </c>
      <c r="S17" s="122">
        <f t="shared" si="17"/>
        <v>0</v>
      </c>
      <c r="T17" s="122">
        <f t="shared" si="17"/>
        <v>0</v>
      </c>
      <c r="U17" s="122">
        <f t="shared" si="17"/>
        <v>0</v>
      </c>
      <c r="V17" s="122">
        <f t="shared" si="17"/>
        <v>0</v>
      </c>
      <c r="W17" s="122">
        <f t="shared" si="17"/>
        <v>0</v>
      </c>
      <c r="X17" s="122">
        <f t="shared" si="17"/>
        <v>0</v>
      </c>
      <c r="Y17" s="122">
        <f t="shared" si="17"/>
        <v>0</v>
      </c>
      <c r="Z17" s="122">
        <f t="shared" si="17"/>
        <v>0</v>
      </c>
      <c r="AA17" s="122">
        <f t="shared" si="17"/>
        <v>0</v>
      </c>
      <c r="AB17" s="122">
        <f t="shared" si="17"/>
        <v>0</v>
      </c>
      <c r="AC17" s="122">
        <f t="shared" si="17"/>
        <v>0</v>
      </c>
      <c r="AD17" s="122">
        <f t="shared" si="17"/>
        <v>0</v>
      </c>
      <c r="AE17" s="122">
        <f t="shared" si="17"/>
        <v>0</v>
      </c>
      <c r="AF17" s="122">
        <f t="shared" si="17"/>
        <v>0</v>
      </c>
      <c r="AG17" s="122">
        <f t="shared" si="17"/>
        <v>0</v>
      </c>
      <c r="AH17" s="122">
        <f t="shared" ref="AH17:AQ17" si="18">SUM(AH14:AH16)</f>
        <v>0</v>
      </c>
      <c r="AI17" s="122">
        <f t="shared" si="18"/>
        <v>0</v>
      </c>
      <c r="AJ17" s="122">
        <f t="shared" si="18"/>
        <v>0</v>
      </c>
      <c r="AK17" s="122">
        <f t="shared" si="18"/>
        <v>0</v>
      </c>
      <c r="AL17" s="122">
        <f t="shared" si="18"/>
        <v>0</v>
      </c>
      <c r="AM17" s="122">
        <f t="shared" si="18"/>
        <v>0</v>
      </c>
      <c r="AN17" s="122">
        <f t="shared" si="18"/>
        <v>0</v>
      </c>
      <c r="AO17" s="122">
        <f t="shared" si="18"/>
        <v>0</v>
      </c>
      <c r="AP17" s="122">
        <f t="shared" si="18"/>
        <v>0</v>
      </c>
      <c r="AQ17" s="122">
        <f t="shared" si="18"/>
        <v>0</v>
      </c>
    </row>
    <row r="20" spans="2:43" x14ac:dyDescent="0.2">
      <c r="B20" s="325" t="s">
        <v>468</v>
      </c>
      <c r="C20" s="31"/>
      <c r="D20" s="31" t="s">
        <v>279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</row>
    <row r="21" spans="2:43" x14ac:dyDescent="0.2">
      <c r="B21" s="329"/>
      <c r="C21" s="32"/>
      <c r="D21" s="33">
        <v>1</v>
      </c>
      <c r="E21" s="33">
        <v>2</v>
      </c>
      <c r="F21" s="33">
        <v>3</v>
      </c>
      <c r="G21" s="33">
        <v>4</v>
      </c>
      <c r="H21" s="33">
        <v>5</v>
      </c>
      <c r="I21" s="33">
        <v>6</v>
      </c>
      <c r="J21" s="33">
        <v>7</v>
      </c>
      <c r="K21" s="33">
        <v>8</v>
      </c>
      <c r="L21" s="33">
        <v>9</v>
      </c>
      <c r="M21" s="33">
        <v>10</v>
      </c>
      <c r="N21" s="33">
        <v>11</v>
      </c>
      <c r="O21" s="33">
        <v>12</v>
      </c>
      <c r="P21" s="33">
        <v>13</v>
      </c>
      <c r="Q21" s="33">
        <v>14</v>
      </c>
      <c r="R21" s="33">
        <v>15</v>
      </c>
      <c r="S21" s="33">
        <v>16</v>
      </c>
      <c r="T21" s="33">
        <v>17</v>
      </c>
      <c r="U21" s="33">
        <v>18</v>
      </c>
      <c r="V21" s="33">
        <v>19</v>
      </c>
      <c r="W21" s="33">
        <v>20</v>
      </c>
      <c r="X21" s="33">
        <v>21</v>
      </c>
      <c r="Y21" s="33">
        <v>22</v>
      </c>
      <c r="Z21" s="33">
        <v>23</v>
      </c>
      <c r="AA21" s="33">
        <v>24</v>
      </c>
      <c r="AB21" s="33">
        <v>25</v>
      </c>
      <c r="AC21" s="33">
        <v>26</v>
      </c>
      <c r="AD21" s="33">
        <v>27</v>
      </c>
      <c r="AE21" s="33">
        <v>28</v>
      </c>
      <c r="AF21" s="33">
        <v>29</v>
      </c>
      <c r="AG21" s="33">
        <v>30</v>
      </c>
      <c r="AH21" s="33">
        <v>31</v>
      </c>
      <c r="AI21" s="33">
        <v>32</v>
      </c>
      <c r="AJ21" s="33">
        <v>33</v>
      </c>
      <c r="AK21" s="33">
        <v>34</v>
      </c>
      <c r="AL21" s="33">
        <v>35</v>
      </c>
      <c r="AM21" s="33">
        <v>36</v>
      </c>
      <c r="AN21" s="33">
        <v>37</v>
      </c>
      <c r="AO21" s="33">
        <v>38</v>
      </c>
      <c r="AP21" s="33">
        <v>39</v>
      </c>
      <c r="AQ21" s="33">
        <v>40</v>
      </c>
    </row>
    <row r="22" spans="2:43" x14ac:dyDescent="0.2">
      <c r="B22" s="34" t="s">
        <v>422</v>
      </c>
      <c r="C22" s="34" t="s">
        <v>281</v>
      </c>
      <c r="D22" s="35">
        <f>D4</f>
        <v>2025</v>
      </c>
      <c r="E22" s="35">
        <f t="shared" ref="E22:AG22" si="19">E4</f>
        <v>2026</v>
      </c>
      <c r="F22" s="35">
        <f t="shared" si="19"/>
        <v>2027</v>
      </c>
      <c r="G22" s="35">
        <f t="shared" si="19"/>
        <v>2028</v>
      </c>
      <c r="H22" s="35">
        <f t="shared" si="19"/>
        <v>2029</v>
      </c>
      <c r="I22" s="35">
        <f t="shared" si="19"/>
        <v>2030</v>
      </c>
      <c r="J22" s="35">
        <f t="shared" si="19"/>
        <v>2031</v>
      </c>
      <c r="K22" s="35">
        <f t="shared" si="19"/>
        <v>2032</v>
      </c>
      <c r="L22" s="35">
        <f t="shared" si="19"/>
        <v>2033</v>
      </c>
      <c r="M22" s="35">
        <f t="shared" si="19"/>
        <v>2034</v>
      </c>
      <c r="N22" s="35">
        <f t="shared" si="19"/>
        <v>2035</v>
      </c>
      <c r="O22" s="35">
        <f t="shared" si="19"/>
        <v>2036</v>
      </c>
      <c r="P22" s="35">
        <f t="shared" si="19"/>
        <v>2037</v>
      </c>
      <c r="Q22" s="35">
        <f t="shared" si="19"/>
        <v>2038</v>
      </c>
      <c r="R22" s="35">
        <f t="shared" si="19"/>
        <v>2039</v>
      </c>
      <c r="S22" s="35">
        <f t="shared" si="19"/>
        <v>2040</v>
      </c>
      <c r="T22" s="35">
        <f t="shared" si="19"/>
        <v>2041</v>
      </c>
      <c r="U22" s="35">
        <f t="shared" si="19"/>
        <v>2042</v>
      </c>
      <c r="V22" s="35">
        <f t="shared" si="19"/>
        <v>2043</v>
      </c>
      <c r="W22" s="35">
        <f t="shared" si="19"/>
        <v>2044</v>
      </c>
      <c r="X22" s="35">
        <f t="shared" si="19"/>
        <v>2045</v>
      </c>
      <c r="Y22" s="35">
        <f t="shared" si="19"/>
        <v>2046</v>
      </c>
      <c r="Z22" s="35">
        <f t="shared" si="19"/>
        <v>2047</v>
      </c>
      <c r="AA22" s="35">
        <f t="shared" si="19"/>
        <v>2048</v>
      </c>
      <c r="AB22" s="35">
        <f t="shared" si="19"/>
        <v>2049</v>
      </c>
      <c r="AC22" s="35">
        <f t="shared" si="19"/>
        <v>2050</v>
      </c>
      <c r="AD22" s="35">
        <f t="shared" si="19"/>
        <v>2051</v>
      </c>
      <c r="AE22" s="35">
        <f t="shared" si="19"/>
        <v>2052</v>
      </c>
      <c r="AF22" s="35">
        <f t="shared" si="19"/>
        <v>2053</v>
      </c>
      <c r="AG22" s="35">
        <f t="shared" si="19"/>
        <v>2054</v>
      </c>
      <c r="AH22" s="35">
        <f t="shared" ref="AH22:AQ22" si="20">AH4</f>
        <v>2055</v>
      </c>
      <c r="AI22" s="35">
        <f t="shared" si="20"/>
        <v>2056</v>
      </c>
      <c r="AJ22" s="35">
        <f t="shared" si="20"/>
        <v>2057</v>
      </c>
      <c r="AK22" s="35">
        <f t="shared" si="20"/>
        <v>2058</v>
      </c>
      <c r="AL22" s="35">
        <f t="shared" si="20"/>
        <v>2059</v>
      </c>
      <c r="AM22" s="35">
        <f t="shared" si="20"/>
        <v>2060</v>
      </c>
      <c r="AN22" s="35">
        <f t="shared" si="20"/>
        <v>2061</v>
      </c>
      <c r="AO22" s="35">
        <f t="shared" si="20"/>
        <v>2062</v>
      </c>
      <c r="AP22" s="35">
        <f t="shared" si="20"/>
        <v>2063</v>
      </c>
      <c r="AQ22" s="35">
        <f t="shared" si="20"/>
        <v>2064</v>
      </c>
    </row>
    <row r="23" spans="2:43" x14ac:dyDescent="0.2">
      <c r="B23" s="31" t="s">
        <v>245</v>
      </c>
      <c r="C23" s="37">
        <f t="shared" ref="C23:C27" si="21">SUM(D23:AQ23)</f>
        <v>0</v>
      </c>
      <c r="D23" s="37">
        <f t="shared" ref="D23:AG23" si="22">D5-D14</f>
        <v>0</v>
      </c>
      <c r="E23" s="37">
        <f t="shared" si="22"/>
        <v>0</v>
      </c>
      <c r="F23" s="37">
        <f t="shared" si="22"/>
        <v>0</v>
      </c>
      <c r="G23" s="37">
        <f t="shared" si="22"/>
        <v>0</v>
      </c>
      <c r="H23" s="37">
        <f t="shared" si="22"/>
        <v>0</v>
      </c>
      <c r="I23" s="37">
        <f t="shared" si="22"/>
        <v>0</v>
      </c>
      <c r="J23" s="37">
        <f t="shared" si="22"/>
        <v>0</v>
      </c>
      <c r="K23" s="37">
        <f t="shared" si="22"/>
        <v>0</v>
      </c>
      <c r="L23" s="37">
        <f t="shared" si="22"/>
        <v>0</v>
      </c>
      <c r="M23" s="37">
        <f t="shared" si="22"/>
        <v>0</v>
      </c>
      <c r="N23" s="37">
        <f t="shared" si="22"/>
        <v>0</v>
      </c>
      <c r="O23" s="37">
        <f t="shared" si="22"/>
        <v>0</v>
      </c>
      <c r="P23" s="37">
        <f t="shared" si="22"/>
        <v>0</v>
      </c>
      <c r="Q23" s="37">
        <f t="shared" si="22"/>
        <v>0</v>
      </c>
      <c r="R23" s="37">
        <f t="shared" si="22"/>
        <v>0</v>
      </c>
      <c r="S23" s="37">
        <f t="shared" si="22"/>
        <v>0</v>
      </c>
      <c r="T23" s="37">
        <f t="shared" si="22"/>
        <v>0</v>
      </c>
      <c r="U23" s="37">
        <f t="shared" si="22"/>
        <v>0</v>
      </c>
      <c r="V23" s="37">
        <f t="shared" si="22"/>
        <v>0</v>
      </c>
      <c r="W23" s="37">
        <f t="shared" si="22"/>
        <v>0</v>
      </c>
      <c r="X23" s="37">
        <f t="shared" si="22"/>
        <v>0</v>
      </c>
      <c r="Y23" s="37">
        <f t="shared" si="22"/>
        <v>0</v>
      </c>
      <c r="Z23" s="37">
        <f t="shared" si="22"/>
        <v>0</v>
      </c>
      <c r="AA23" s="37">
        <f t="shared" si="22"/>
        <v>0</v>
      </c>
      <c r="AB23" s="37">
        <f t="shared" si="22"/>
        <v>0</v>
      </c>
      <c r="AC23" s="37">
        <f t="shared" si="22"/>
        <v>0</v>
      </c>
      <c r="AD23" s="37">
        <f t="shared" si="22"/>
        <v>0</v>
      </c>
      <c r="AE23" s="37">
        <f t="shared" si="22"/>
        <v>0</v>
      </c>
      <c r="AF23" s="37">
        <f t="shared" si="22"/>
        <v>0</v>
      </c>
      <c r="AG23" s="37">
        <f t="shared" si="22"/>
        <v>0</v>
      </c>
      <c r="AH23" s="37">
        <f t="shared" ref="AH23:AQ23" si="23">AH5-AH14</f>
        <v>0</v>
      </c>
      <c r="AI23" s="37">
        <f t="shared" si="23"/>
        <v>0</v>
      </c>
      <c r="AJ23" s="37">
        <f t="shared" si="23"/>
        <v>0</v>
      </c>
      <c r="AK23" s="37">
        <f t="shared" si="23"/>
        <v>0</v>
      </c>
      <c r="AL23" s="37">
        <f t="shared" si="23"/>
        <v>0</v>
      </c>
      <c r="AM23" s="37">
        <f t="shared" si="23"/>
        <v>0</v>
      </c>
      <c r="AN23" s="37">
        <f t="shared" si="23"/>
        <v>0</v>
      </c>
      <c r="AO23" s="37">
        <f t="shared" si="23"/>
        <v>0</v>
      </c>
      <c r="AP23" s="37">
        <f t="shared" si="23"/>
        <v>0</v>
      </c>
      <c r="AQ23" s="37">
        <f t="shared" si="23"/>
        <v>0</v>
      </c>
    </row>
    <row r="24" spans="2:43" x14ac:dyDescent="0.2">
      <c r="B24" s="31" t="s">
        <v>246</v>
      </c>
      <c r="C24" s="37">
        <f t="shared" si="21"/>
        <v>0</v>
      </c>
      <c r="D24" s="37">
        <f t="shared" ref="D24:AG24" si="24">D6-D15</f>
        <v>0</v>
      </c>
      <c r="E24" s="37">
        <f t="shared" si="24"/>
        <v>0</v>
      </c>
      <c r="F24" s="37">
        <f t="shared" si="24"/>
        <v>0</v>
      </c>
      <c r="G24" s="37">
        <f t="shared" si="24"/>
        <v>0</v>
      </c>
      <c r="H24" s="37">
        <f t="shared" si="24"/>
        <v>0</v>
      </c>
      <c r="I24" s="37">
        <f t="shared" si="24"/>
        <v>0</v>
      </c>
      <c r="J24" s="37">
        <f t="shared" si="24"/>
        <v>0</v>
      </c>
      <c r="K24" s="37">
        <f t="shared" si="24"/>
        <v>0</v>
      </c>
      <c r="L24" s="37">
        <f t="shared" si="24"/>
        <v>0</v>
      </c>
      <c r="M24" s="37">
        <f t="shared" si="24"/>
        <v>0</v>
      </c>
      <c r="N24" s="37">
        <f t="shared" si="24"/>
        <v>0</v>
      </c>
      <c r="O24" s="37">
        <f t="shared" si="24"/>
        <v>0</v>
      </c>
      <c r="P24" s="37">
        <f t="shared" si="24"/>
        <v>0</v>
      </c>
      <c r="Q24" s="37">
        <f t="shared" si="24"/>
        <v>0</v>
      </c>
      <c r="R24" s="37">
        <f t="shared" si="24"/>
        <v>0</v>
      </c>
      <c r="S24" s="37">
        <f t="shared" si="24"/>
        <v>0</v>
      </c>
      <c r="T24" s="37">
        <f t="shared" si="24"/>
        <v>0</v>
      </c>
      <c r="U24" s="37">
        <f t="shared" si="24"/>
        <v>0</v>
      </c>
      <c r="V24" s="37">
        <f t="shared" si="24"/>
        <v>0</v>
      </c>
      <c r="W24" s="37">
        <f t="shared" si="24"/>
        <v>0</v>
      </c>
      <c r="X24" s="37">
        <f t="shared" si="24"/>
        <v>0</v>
      </c>
      <c r="Y24" s="37">
        <f t="shared" si="24"/>
        <v>0</v>
      </c>
      <c r="Z24" s="37">
        <f t="shared" si="24"/>
        <v>0</v>
      </c>
      <c r="AA24" s="37">
        <f t="shared" si="24"/>
        <v>0</v>
      </c>
      <c r="AB24" s="37">
        <f t="shared" si="24"/>
        <v>0</v>
      </c>
      <c r="AC24" s="37">
        <f t="shared" si="24"/>
        <v>0</v>
      </c>
      <c r="AD24" s="37">
        <f t="shared" si="24"/>
        <v>0</v>
      </c>
      <c r="AE24" s="37">
        <f t="shared" si="24"/>
        <v>0</v>
      </c>
      <c r="AF24" s="37">
        <f t="shared" si="24"/>
        <v>0</v>
      </c>
      <c r="AG24" s="37">
        <f t="shared" si="24"/>
        <v>0</v>
      </c>
      <c r="AH24" s="37">
        <f t="shared" ref="AH24:AQ24" si="25">AH6-AH15</f>
        <v>0</v>
      </c>
      <c r="AI24" s="37">
        <f t="shared" si="25"/>
        <v>0</v>
      </c>
      <c r="AJ24" s="37">
        <f t="shared" si="25"/>
        <v>0</v>
      </c>
      <c r="AK24" s="37">
        <f t="shared" si="25"/>
        <v>0</v>
      </c>
      <c r="AL24" s="37">
        <f t="shared" si="25"/>
        <v>0</v>
      </c>
      <c r="AM24" s="37">
        <f t="shared" si="25"/>
        <v>0</v>
      </c>
      <c r="AN24" s="37">
        <f t="shared" si="25"/>
        <v>0</v>
      </c>
      <c r="AO24" s="37">
        <f t="shared" si="25"/>
        <v>0</v>
      </c>
      <c r="AP24" s="37">
        <f t="shared" si="25"/>
        <v>0</v>
      </c>
      <c r="AQ24" s="37">
        <f t="shared" si="25"/>
        <v>0</v>
      </c>
    </row>
    <row r="25" spans="2:43" x14ac:dyDescent="0.2">
      <c r="B25" s="31" t="s">
        <v>247</v>
      </c>
      <c r="C25" s="37">
        <f t="shared" si="21"/>
        <v>0</v>
      </c>
      <c r="D25" s="37">
        <f t="shared" ref="D25:AG25" si="26">D7-D16</f>
        <v>0</v>
      </c>
      <c r="E25" s="37">
        <f t="shared" si="26"/>
        <v>0</v>
      </c>
      <c r="F25" s="37">
        <f t="shared" si="26"/>
        <v>0</v>
      </c>
      <c r="G25" s="37">
        <f t="shared" si="26"/>
        <v>0</v>
      </c>
      <c r="H25" s="37">
        <f t="shared" si="26"/>
        <v>0</v>
      </c>
      <c r="I25" s="37">
        <f t="shared" si="26"/>
        <v>0</v>
      </c>
      <c r="J25" s="37">
        <f t="shared" si="26"/>
        <v>0</v>
      </c>
      <c r="K25" s="37">
        <f t="shared" si="26"/>
        <v>0</v>
      </c>
      <c r="L25" s="37">
        <f t="shared" si="26"/>
        <v>0</v>
      </c>
      <c r="M25" s="37">
        <f t="shared" si="26"/>
        <v>0</v>
      </c>
      <c r="N25" s="37">
        <f t="shared" si="26"/>
        <v>0</v>
      </c>
      <c r="O25" s="37">
        <f t="shared" si="26"/>
        <v>0</v>
      </c>
      <c r="P25" s="37">
        <f t="shared" si="26"/>
        <v>0</v>
      </c>
      <c r="Q25" s="37">
        <f t="shared" si="26"/>
        <v>0</v>
      </c>
      <c r="R25" s="37">
        <f t="shared" si="26"/>
        <v>0</v>
      </c>
      <c r="S25" s="37">
        <f t="shared" si="26"/>
        <v>0</v>
      </c>
      <c r="T25" s="37">
        <f t="shared" si="26"/>
        <v>0</v>
      </c>
      <c r="U25" s="37">
        <f t="shared" si="26"/>
        <v>0</v>
      </c>
      <c r="V25" s="37">
        <f t="shared" si="26"/>
        <v>0</v>
      </c>
      <c r="W25" s="37">
        <f t="shared" si="26"/>
        <v>0</v>
      </c>
      <c r="X25" s="37">
        <f t="shared" si="26"/>
        <v>0</v>
      </c>
      <c r="Y25" s="37">
        <f t="shared" si="26"/>
        <v>0</v>
      </c>
      <c r="Z25" s="37">
        <f t="shared" si="26"/>
        <v>0</v>
      </c>
      <c r="AA25" s="37">
        <f t="shared" si="26"/>
        <v>0</v>
      </c>
      <c r="AB25" s="37">
        <f t="shared" si="26"/>
        <v>0</v>
      </c>
      <c r="AC25" s="37">
        <f t="shared" si="26"/>
        <v>0</v>
      </c>
      <c r="AD25" s="37">
        <f t="shared" si="26"/>
        <v>0</v>
      </c>
      <c r="AE25" s="37">
        <f t="shared" si="26"/>
        <v>0</v>
      </c>
      <c r="AF25" s="37">
        <f t="shared" si="26"/>
        <v>0</v>
      </c>
      <c r="AG25" s="37">
        <f t="shared" si="26"/>
        <v>0</v>
      </c>
      <c r="AH25" s="37">
        <f t="shared" ref="AH25:AQ25" si="27">AH7-AH16</f>
        <v>0</v>
      </c>
      <c r="AI25" s="37">
        <f t="shared" si="27"/>
        <v>0</v>
      </c>
      <c r="AJ25" s="37">
        <f t="shared" si="27"/>
        <v>0</v>
      </c>
      <c r="AK25" s="37">
        <f t="shared" si="27"/>
        <v>0</v>
      </c>
      <c r="AL25" s="37">
        <f t="shared" si="27"/>
        <v>0</v>
      </c>
      <c r="AM25" s="37">
        <f t="shared" si="27"/>
        <v>0</v>
      </c>
      <c r="AN25" s="37">
        <f t="shared" si="27"/>
        <v>0</v>
      </c>
      <c r="AO25" s="37">
        <f t="shared" si="27"/>
        <v>0</v>
      </c>
      <c r="AP25" s="37">
        <f t="shared" si="27"/>
        <v>0</v>
      </c>
      <c r="AQ25" s="37">
        <f t="shared" si="27"/>
        <v>0</v>
      </c>
    </row>
    <row r="26" spans="2:43" x14ac:dyDescent="0.2">
      <c r="B26" s="162" t="s">
        <v>445</v>
      </c>
      <c r="C26" s="163">
        <f t="shared" si="21"/>
        <v>0</v>
      </c>
      <c r="D26" s="164">
        <f t="shared" ref="D26:AG26" si="28">SUM(D23:D25)</f>
        <v>0</v>
      </c>
      <c r="E26" s="163">
        <f t="shared" si="28"/>
        <v>0</v>
      </c>
      <c r="F26" s="163">
        <f t="shared" si="28"/>
        <v>0</v>
      </c>
      <c r="G26" s="163">
        <f t="shared" si="28"/>
        <v>0</v>
      </c>
      <c r="H26" s="163">
        <f t="shared" si="28"/>
        <v>0</v>
      </c>
      <c r="I26" s="163">
        <f t="shared" si="28"/>
        <v>0</v>
      </c>
      <c r="J26" s="163">
        <f t="shared" si="28"/>
        <v>0</v>
      </c>
      <c r="K26" s="163">
        <f t="shared" si="28"/>
        <v>0</v>
      </c>
      <c r="L26" s="163">
        <f t="shared" si="28"/>
        <v>0</v>
      </c>
      <c r="M26" s="163">
        <f t="shared" si="28"/>
        <v>0</v>
      </c>
      <c r="N26" s="163">
        <f t="shared" si="28"/>
        <v>0</v>
      </c>
      <c r="O26" s="163">
        <f t="shared" si="28"/>
        <v>0</v>
      </c>
      <c r="P26" s="163">
        <f t="shared" si="28"/>
        <v>0</v>
      </c>
      <c r="Q26" s="163">
        <f t="shared" si="28"/>
        <v>0</v>
      </c>
      <c r="R26" s="163">
        <f t="shared" si="28"/>
        <v>0</v>
      </c>
      <c r="S26" s="163">
        <f t="shared" si="28"/>
        <v>0</v>
      </c>
      <c r="T26" s="163">
        <f t="shared" si="28"/>
        <v>0</v>
      </c>
      <c r="U26" s="163">
        <f t="shared" si="28"/>
        <v>0</v>
      </c>
      <c r="V26" s="163">
        <f t="shared" si="28"/>
        <v>0</v>
      </c>
      <c r="W26" s="163">
        <f t="shared" si="28"/>
        <v>0</v>
      </c>
      <c r="X26" s="163">
        <f t="shared" si="28"/>
        <v>0</v>
      </c>
      <c r="Y26" s="163">
        <f t="shared" si="28"/>
        <v>0</v>
      </c>
      <c r="Z26" s="163">
        <f t="shared" si="28"/>
        <v>0</v>
      </c>
      <c r="AA26" s="163">
        <f t="shared" si="28"/>
        <v>0</v>
      </c>
      <c r="AB26" s="163">
        <f t="shared" si="28"/>
        <v>0</v>
      </c>
      <c r="AC26" s="163">
        <f t="shared" si="28"/>
        <v>0</v>
      </c>
      <c r="AD26" s="163">
        <f t="shared" si="28"/>
        <v>0</v>
      </c>
      <c r="AE26" s="163">
        <f t="shared" si="28"/>
        <v>0</v>
      </c>
      <c r="AF26" s="163">
        <f t="shared" si="28"/>
        <v>0</v>
      </c>
      <c r="AG26" s="163">
        <f t="shared" si="28"/>
        <v>0</v>
      </c>
      <c r="AH26" s="163">
        <f t="shared" ref="AH26:AQ26" si="29">SUM(AH23:AH25)</f>
        <v>0</v>
      </c>
      <c r="AI26" s="163">
        <f t="shared" si="29"/>
        <v>0</v>
      </c>
      <c r="AJ26" s="163">
        <f t="shared" si="29"/>
        <v>0</v>
      </c>
      <c r="AK26" s="163">
        <f t="shared" si="29"/>
        <v>0</v>
      </c>
      <c r="AL26" s="163">
        <f t="shared" si="29"/>
        <v>0</v>
      </c>
      <c r="AM26" s="163">
        <f t="shared" si="29"/>
        <v>0</v>
      </c>
      <c r="AN26" s="163">
        <f t="shared" si="29"/>
        <v>0</v>
      </c>
      <c r="AO26" s="163">
        <f t="shared" si="29"/>
        <v>0</v>
      </c>
      <c r="AP26" s="163">
        <f t="shared" si="29"/>
        <v>0</v>
      </c>
      <c r="AQ26" s="163">
        <f t="shared" si="29"/>
        <v>0</v>
      </c>
    </row>
    <row r="27" spans="2:43" x14ac:dyDescent="0.2">
      <c r="B27" s="169" t="s">
        <v>469</v>
      </c>
      <c r="C27" s="167">
        <f t="shared" si="21"/>
        <v>0</v>
      </c>
      <c r="D27" s="167">
        <f>(D23*Parametre!$C$117)+(D24*Parametre!$D$117)+(D25*Parametre!$E$117)</f>
        <v>0</v>
      </c>
      <c r="E27" s="167">
        <f>(E23*Parametre!$C$117)+(E24*Parametre!$D$117)+(E25*Parametre!$E$117)</f>
        <v>0</v>
      </c>
      <c r="F27" s="167">
        <f>(F23*Parametre!$C$117)+(F24*Parametre!$D$117)+(F25*Parametre!$E$117)</f>
        <v>0</v>
      </c>
      <c r="G27" s="167">
        <f>(G23*Parametre!$C$117)+(G24*Parametre!$D$117)+(G25*Parametre!$E$117)</f>
        <v>0</v>
      </c>
      <c r="H27" s="167">
        <f>(H23*Parametre!$C$117)+(H24*Parametre!$D$117)+(H25*Parametre!$E$117)</f>
        <v>0</v>
      </c>
      <c r="I27" s="167">
        <f>(I23*Parametre!$C$117)+(I24*Parametre!$D$117)+(I25*Parametre!$E$117)</f>
        <v>0</v>
      </c>
      <c r="J27" s="167">
        <f>(J23*Parametre!$C$117)+(J24*Parametre!$D$117)+(J25*Parametre!$E$117)</f>
        <v>0</v>
      </c>
      <c r="K27" s="167">
        <f>(K23*Parametre!$C$117)+(K24*Parametre!$D$117)+(K25*Parametre!$E$117)</f>
        <v>0</v>
      </c>
      <c r="L27" s="167">
        <f>(L23*Parametre!$C$117)+(L24*Parametre!$D$117)+(L25*Parametre!$E$117)</f>
        <v>0</v>
      </c>
      <c r="M27" s="167">
        <f>(M23*Parametre!$C$117)+(M24*Parametre!$D$117)+(M25*Parametre!$E$117)</f>
        <v>0</v>
      </c>
      <c r="N27" s="167">
        <f>(N23*Parametre!$C$117)+(N24*Parametre!$D$117)+(N25*Parametre!$E$117)</f>
        <v>0</v>
      </c>
      <c r="O27" s="167">
        <f>(O23*Parametre!$C$117)+(O24*Parametre!$D$117)+(O25*Parametre!$E$117)</f>
        <v>0</v>
      </c>
      <c r="P27" s="167">
        <f>(P23*Parametre!$C$117)+(P24*Parametre!$D$117)+(P25*Parametre!$E$117)</f>
        <v>0</v>
      </c>
      <c r="Q27" s="167">
        <f>(Q23*Parametre!$C$117)+(Q24*Parametre!$D$117)+(Q25*Parametre!$E$117)</f>
        <v>0</v>
      </c>
      <c r="R27" s="167">
        <f>(R23*Parametre!$C$117)+(R24*Parametre!$D$117)+(R25*Parametre!$E$117)</f>
        <v>0</v>
      </c>
      <c r="S27" s="167">
        <f>(S23*Parametre!$C$117)+(S24*Parametre!$D$117)+(S25*Parametre!$E$117)</f>
        <v>0</v>
      </c>
      <c r="T27" s="167">
        <f>(T23*Parametre!$C$117)+(T24*Parametre!$D$117)+(T25*Parametre!$E$117)</f>
        <v>0</v>
      </c>
      <c r="U27" s="167">
        <f>(U23*Parametre!$C$117)+(U24*Parametre!$D$117)+(U25*Parametre!$E$117)</f>
        <v>0</v>
      </c>
      <c r="V27" s="167">
        <f>(V23*Parametre!$C$117)+(V24*Parametre!$D$117)+(V25*Parametre!$E$117)</f>
        <v>0</v>
      </c>
      <c r="W27" s="167">
        <f>(W23*Parametre!$C$117)+(W24*Parametre!$D$117)+(W25*Parametre!$E$117)</f>
        <v>0</v>
      </c>
      <c r="X27" s="167">
        <f>(X23*Parametre!$C$117)+(X24*Parametre!$D$117)+(X25*Parametre!$E$117)</f>
        <v>0</v>
      </c>
      <c r="Y27" s="167">
        <f>(Y23*Parametre!$C$117)+(Y24*Parametre!$D$117)+(Y25*Parametre!$E$117)</f>
        <v>0</v>
      </c>
      <c r="Z27" s="167">
        <f>(Z23*Parametre!$C$117)+(Z24*Parametre!$D$117)+(Z25*Parametre!$E$117)</f>
        <v>0</v>
      </c>
      <c r="AA27" s="167">
        <f>(AA23*Parametre!$C$117)+(AA24*Parametre!$D$117)+(AA25*Parametre!$E$117)</f>
        <v>0</v>
      </c>
      <c r="AB27" s="167">
        <f>(AB23*Parametre!$C$117)+(AB24*Parametre!$D$117)+(AB25*Parametre!$E$117)</f>
        <v>0</v>
      </c>
      <c r="AC27" s="167">
        <f>(AC23*Parametre!$C$117)+(AC24*Parametre!$D$117)+(AC25*Parametre!$E$117)</f>
        <v>0</v>
      </c>
      <c r="AD27" s="167">
        <f>(AD23*Parametre!$C$117)+(AD24*Parametre!$D$117)+(AD25*Parametre!$E$117)</f>
        <v>0</v>
      </c>
      <c r="AE27" s="167">
        <f>(AE23*Parametre!$C$117)+(AE24*Parametre!$D$117)+(AE25*Parametre!$E$117)</f>
        <v>0</v>
      </c>
      <c r="AF27" s="167">
        <f>(AF23*Parametre!$C$117)+(AF24*Parametre!$D$117)+(AF25*Parametre!$E$117)</f>
        <v>0</v>
      </c>
      <c r="AG27" s="167">
        <f>(AG23*Parametre!$C$117)+(AG24*Parametre!$D$117)+(AG25*Parametre!$E$117)</f>
        <v>0</v>
      </c>
      <c r="AH27" s="167">
        <f>(AH23*Parametre!$C$117)+(AH24*Parametre!$D$117)+(AH25*Parametre!$E$117)</f>
        <v>0</v>
      </c>
      <c r="AI27" s="167">
        <f>(AI23*Parametre!$C$117)+(AI24*Parametre!$D$117)+(AI25*Parametre!$E$117)</f>
        <v>0</v>
      </c>
      <c r="AJ27" s="167">
        <f>(AJ23*Parametre!$C$117)+(AJ24*Parametre!$D$117)+(AJ25*Parametre!$E$117)</f>
        <v>0</v>
      </c>
      <c r="AK27" s="167">
        <f>(AK23*Parametre!$C$117)+(AK24*Parametre!$D$117)+(AK25*Parametre!$E$117)</f>
        <v>0</v>
      </c>
      <c r="AL27" s="167">
        <f>(AL23*Parametre!$C$117)+(AL24*Parametre!$D$117)+(AL25*Parametre!$E$117)</f>
        <v>0</v>
      </c>
      <c r="AM27" s="167">
        <f>(AM23*Parametre!$C$117)+(AM24*Parametre!$D$117)+(AM25*Parametre!$E$117)</f>
        <v>0</v>
      </c>
      <c r="AN27" s="167">
        <f>(AN23*Parametre!$C$117)+(AN24*Parametre!$D$117)+(AN25*Parametre!$E$117)</f>
        <v>0</v>
      </c>
      <c r="AO27" s="167">
        <f>(AO23*Parametre!$C$117)+(AO24*Parametre!$D$117)+(AO25*Parametre!$E$117)</f>
        <v>0</v>
      </c>
      <c r="AP27" s="167">
        <f>(AP23*Parametre!$C$117)+(AP24*Parametre!$D$117)+(AP25*Parametre!$E$117)</f>
        <v>0</v>
      </c>
      <c r="AQ27" s="167">
        <f>(AQ23*Parametre!$C$117)+(AQ24*Parametre!$D$117)+(AQ25*Parametre!$E$117)</f>
        <v>0</v>
      </c>
    </row>
    <row r="30" spans="2:43" x14ac:dyDescent="0.2">
      <c r="B30" s="325" t="s">
        <v>470</v>
      </c>
      <c r="C30" s="31"/>
      <c r="D30" s="31" t="s">
        <v>279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</row>
    <row r="31" spans="2:43" x14ac:dyDescent="0.2">
      <c r="B31" s="329"/>
      <c r="C31" s="32"/>
      <c r="D31" s="33">
        <v>1</v>
      </c>
      <c r="E31" s="33">
        <v>2</v>
      </c>
      <c r="F31" s="33">
        <v>3</v>
      </c>
      <c r="G31" s="33">
        <v>4</v>
      </c>
      <c r="H31" s="33">
        <v>5</v>
      </c>
      <c r="I31" s="33">
        <v>6</v>
      </c>
      <c r="J31" s="33">
        <v>7</v>
      </c>
      <c r="K31" s="33">
        <v>8</v>
      </c>
      <c r="L31" s="33">
        <v>9</v>
      </c>
      <c r="M31" s="33">
        <v>10</v>
      </c>
      <c r="N31" s="33">
        <v>11</v>
      </c>
      <c r="O31" s="33">
        <v>12</v>
      </c>
      <c r="P31" s="33">
        <v>13</v>
      </c>
      <c r="Q31" s="33">
        <v>14</v>
      </c>
      <c r="R31" s="33">
        <v>15</v>
      </c>
      <c r="S31" s="33">
        <v>16</v>
      </c>
      <c r="T31" s="33">
        <v>17</v>
      </c>
      <c r="U31" s="33">
        <v>18</v>
      </c>
      <c r="V31" s="33">
        <v>19</v>
      </c>
      <c r="W31" s="33">
        <v>20</v>
      </c>
      <c r="X31" s="33">
        <v>21</v>
      </c>
      <c r="Y31" s="33">
        <v>22</v>
      </c>
      <c r="Z31" s="33">
        <v>23</v>
      </c>
      <c r="AA31" s="33">
        <v>24</v>
      </c>
      <c r="AB31" s="33">
        <v>25</v>
      </c>
      <c r="AC31" s="33">
        <v>26</v>
      </c>
      <c r="AD31" s="33">
        <v>27</v>
      </c>
      <c r="AE31" s="33">
        <v>28</v>
      </c>
      <c r="AF31" s="33">
        <v>29</v>
      </c>
      <c r="AG31" s="33">
        <v>30</v>
      </c>
      <c r="AH31" s="33">
        <v>31</v>
      </c>
      <c r="AI31" s="33">
        <v>32</v>
      </c>
      <c r="AJ31" s="33">
        <v>33</v>
      </c>
      <c r="AK31" s="33">
        <v>34</v>
      </c>
      <c r="AL31" s="33">
        <v>35</v>
      </c>
      <c r="AM31" s="33">
        <v>36</v>
      </c>
      <c r="AN31" s="33">
        <v>37</v>
      </c>
      <c r="AO31" s="33">
        <v>38</v>
      </c>
      <c r="AP31" s="33">
        <v>39</v>
      </c>
      <c r="AQ31" s="33">
        <v>40</v>
      </c>
    </row>
    <row r="32" spans="2:43" x14ac:dyDescent="0.2">
      <c r="B32" s="34" t="s">
        <v>336</v>
      </c>
      <c r="C32" s="34" t="s">
        <v>281</v>
      </c>
      <c r="D32" s="35">
        <f>D4</f>
        <v>2025</v>
      </c>
      <c r="E32" s="35">
        <f t="shared" ref="E32:AG32" si="30">E4</f>
        <v>2026</v>
      </c>
      <c r="F32" s="35">
        <f t="shared" si="30"/>
        <v>2027</v>
      </c>
      <c r="G32" s="35">
        <f t="shared" si="30"/>
        <v>2028</v>
      </c>
      <c r="H32" s="35">
        <f t="shared" si="30"/>
        <v>2029</v>
      </c>
      <c r="I32" s="35">
        <f t="shared" si="30"/>
        <v>2030</v>
      </c>
      <c r="J32" s="35">
        <f t="shared" si="30"/>
        <v>2031</v>
      </c>
      <c r="K32" s="35">
        <f t="shared" si="30"/>
        <v>2032</v>
      </c>
      <c r="L32" s="35">
        <f t="shared" si="30"/>
        <v>2033</v>
      </c>
      <c r="M32" s="35">
        <f t="shared" si="30"/>
        <v>2034</v>
      </c>
      <c r="N32" s="35">
        <f t="shared" si="30"/>
        <v>2035</v>
      </c>
      <c r="O32" s="35">
        <f t="shared" si="30"/>
        <v>2036</v>
      </c>
      <c r="P32" s="35">
        <f t="shared" si="30"/>
        <v>2037</v>
      </c>
      <c r="Q32" s="35">
        <f t="shared" si="30"/>
        <v>2038</v>
      </c>
      <c r="R32" s="35">
        <f t="shared" si="30"/>
        <v>2039</v>
      </c>
      <c r="S32" s="35">
        <f t="shared" si="30"/>
        <v>2040</v>
      </c>
      <c r="T32" s="35">
        <f t="shared" si="30"/>
        <v>2041</v>
      </c>
      <c r="U32" s="35">
        <f t="shared" si="30"/>
        <v>2042</v>
      </c>
      <c r="V32" s="35">
        <f t="shared" si="30"/>
        <v>2043</v>
      </c>
      <c r="W32" s="35">
        <f t="shared" si="30"/>
        <v>2044</v>
      </c>
      <c r="X32" s="35">
        <f t="shared" si="30"/>
        <v>2045</v>
      </c>
      <c r="Y32" s="35">
        <f t="shared" si="30"/>
        <v>2046</v>
      </c>
      <c r="Z32" s="35">
        <f t="shared" si="30"/>
        <v>2047</v>
      </c>
      <c r="AA32" s="35">
        <f t="shared" si="30"/>
        <v>2048</v>
      </c>
      <c r="AB32" s="35">
        <f t="shared" si="30"/>
        <v>2049</v>
      </c>
      <c r="AC32" s="35">
        <f t="shared" si="30"/>
        <v>2050</v>
      </c>
      <c r="AD32" s="35">
        <f t="shared" si="30"/>
        <v>2051</v>
      </c>
      <c r="AE32" s="35">
        <f t="shared" si="30"/>
        <v>2052</v>
      </c>
      <c r="AF32" s="35">
        <f t="shared" si="30"/>
        <v>2053</v>
      </c>
      <c r="AG32" s="35">
        <f t="shared" si="30"/>
        <v>2054</v>
      </c>
      <c r="AH32" s="35">
        <f t="shared" ref="AH32:AQ32" si="31">AH4</f>
        <v>2055</v>
      </c>
      <c r="AI32" s="35">
        <f t="shared" si="31"/>
        <v>2056</v>
      </c>
      <c r="AJ32" s="35">
        <f t="shared" si="31"/>
        <v>2057</v>
      </c>
      <c r="AK32" s="35">
        <f t="shared" si="31"/>
        <v>2058</v>
      </c>
      <c r="AL32" s="35">
        <f t="shared" si="31"/>
        <v>2059</v>
      </c>
      <c r="AM32" s="35">
        <f t="shared" si="31"/>
        <v>2060</v>
      </c>
      <c r="AN32" s="35">
        <f t="shared" si="31"/>
        <v>2061</v>
      </c>
      <c r="AO32" s="35">
        <f t="shared" si="31"/>
        <v>2062</v>
      </c>
      <c r="AP32" s="35">
        <f t="shared" si="31"/>
        <v>2063</v>
      </c>
      <c r="AQ32" s="35">
        <f t="shared" si="31"/>
        <v>2064</v>
      </c>
    </row>
    <row r="33" spans="2:43" x14ac:dyDescent="0.2">
      <c r="B33" s="338" t="s">
        <v>32</v>
      </c>
      <c r="C33" s="37">
        <f t="shared" ref="C33:C38" si="32">SUM(D33:AQ33)</f>
        <v>0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</row>
    <row r="34" spans="2:43" x14ac:dyDescent="0.2">
      <c r="B34" s="338" t="s">
        <v>471</v>
      </c>
      <c r="C34" s="37">
        <f t="shared" si="32"/>
        <v>0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</row>
    <row r="35" spans="2:43" x14ac:dyDescent="0.2">
      <c r="B35" s="338" t="s">
        <v>34</v>
      </c>
      <c r="C35" s="37">
        <f t="shared" si="32"/>
        <v>0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</row>
    <row r="36" spans="2:43" x14ac:dyDescent="0.2">
      <c r="B36" s="338" t="s">
        <v>35</v>
      </c>
      <c r="C36" s="37">
        <f t="shared" si="32"/>
        <v>0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</row>
    <row r="37" spans="2:43" x14ac:dyDescent="0.2">
      <c r="B37" s="31"/>
      <c r="C37" s="37">
        <f t="shared" si="32"/>
        <v>0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</row>
    <row r="38" spans="2:43" x14ac:dyDescent="0.2">
      <c r="B38" s="32" t="s">
        <v>457</v>
      </c>
      <c r="C38" s="122">
        <f t="shared" si="32"/>
        <v>0</v>
      </c>
      <c r="D38" s="122">
        <f t="shared" ref="D38:AG38" si="33">SUM(D33:D37)</f>
        <v>0</v>
      </c>
      <c r="E38" s="122">
        <f t="shared" si="33"/>
        <v>0</v>
      </c>
      <c r="F38" s="122">
        <f t="shared" si="33"/>
        <v>0</v>
      </c>
      <c r="G38" s="122">
        <f t="shared" si="33"/>
        <v>0</v>
      </c>
      <c r="H38" s="122">
        <f t="shared" si="33"/>
        <v>0</v>
      </c>
      <c r="I38" s="122">
        <f t="shared" si="33"/>
        <v>0</v>
      </c>
      <c r="J38" s="122">
        <f t="shared" si="33"/>
        <v>0</v>
      </c>
      <c r="K38" s="122">
        <f t="shared" si="33"/>
        <v>0</v>
      </c>
      <c r="L38" s="122">
        <f t="shared" si="33"/>
        <v>0</v>
      </c>
      <c r="M38" s="122">
        <f t="shared" si="33"/>
        <v>0</v>
      </c>
      <c r="N38" s="122">
        <f t="shared" si="33"/>
        <v>0</v>
      </c>
      <c r="O38" s="122">
        <f t="shared" si="33"/>
        <v>0</v>
      </c>
      <c r="P38" s="122">
        <f t="shared" si="33"/>
        <v>0</v>
      </c>
      <c r="Q38" s="122">
        <f t="shared" si="33"/>
        <v>0</v>
      </c>
      <c r="R38" s="122">
        <f t="shared" si="33"/>
        <v>0</v>
      </c>
      <c r="S38" s="122">
        <f t="shared" si="33"/>
        <v>0</v>
      </c>
      <c r="T38" s="122">
        <f t="shared" si="33"/>
        <v>0</v>
      </c>
      <c r="U38" s="122">
        <f t="shared" si="33"/>
        <v>0</v>
      </c>
      <c r="V38" s="122">
        <f t="shared" si="33"/>
        <v>0</v>
      </c>
      <c r="W38" s="122">
        <f t="shared" si="33"/>
        <v>0</v>
      </c>
      <c r="X38" s="122">
        <f t="shared" si="33"/>
        <v>0</v>
      </c>
      <c r="Y38" s="122">
        <f t="shared" si="33"/>
        <v>0</v>
      </c>
      <c r="Z38" s="122">
        <f t="shared" si="33"/>
        <v>0</v>
      </c>
      <c r="AA38" s="122">
        <f t="shared" si="33"/>
        <v>0</v>
      </c>
      <c r="AB38" s="122">
        <f t="shared" si="33"/>
        <v>0</v>
      </c>
      <c r="AC38" s="122">
        <f t="shared" si="33"/>
        <v>0</v>
      </c>
      <c r="AD38" s="122">
        <f t="shared" si="33"/>
        <v>0</v>
      </c>
      <c r="AE38" s="122">
        <f t="shared" si="33"/>
        <v>0</v>
      </c>
      <c r="AF38" s="122">
        <f t="shared" si="33"/>
        <v>0</v>
      </c>
      <c r="AG38" s="122">
        <f t="shared" si="33"/>
        <v>0</v>
      </c>
      <c r="AH38" s="122">
        <f t="shared" ref="AH38:AQ38" si="34">SUM(AH33:AH37)</f>
        <v>0</v>
      </c>
      <c r="AI38" s="122">
        <f t="shared" si="34"/>
        <v>0</v>
      </c>
      <c r="AJ38" s="122">
        <f t="shared" si="34"/>
        <v>0</v>
      </c>
      <c r="AK38" s="122">
        <f t="shared" si="34"/>
        <v>0</v>
      </c>
      <c r="AL38" s="122">
        <f t="shared" si="34"/>
        <v>0</v>
      </c>
      <c r="AM38" s="122">
        <f t="shared" si="34"/>
        <v>0</v>
      </c>
      <c r="AN38" s="122">
        <f t="shared" si="34"/>
        <v>0</v>
      </c>
      <c r="AO38" s="122">
        <f t="shared" si="34"/>
        <v>0</v>
      </c>
      <c r="AP38" s="122">
        <f t="shared" si="34"/>
        <v>0</v>
      </c>
      <c r="AQ38" s="122">
        <f t="shared" si="34"/>
        <v>0</v>
      </c>
    </row>
    <row r="41" spans="2:43" x14ac:dyDescent="0.2">
      <c r="B41" s="325" t="s">
        <v>472</v>
      </c>
      <c r="C41" s="31"/>
      <c r="D41" s="31" t="s">
        <v>279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</row>
    <row r="42" spans="2:43" x14ac:dyDescent="0.2">
      <c r="B42" s="329"/>
      <c r="C42" s="32"/>
      <c r="D42" s="33">
        <v>1</v>
      </c>
      <c r="E42" s="33">
        <v>2</v>
      </c>
      <c r="F42" s="33">
        <v>3</v>
      </c>
      <c r="G42" s="33">
        <v>4</v>
      </c>
      <c r="H42" s="33">
        <v>5</v>
      </c>
      <c r="I42" s="33">
        <v>6</v>
      </c>
      <c r="J42" s="33">
        <v>7</v>
      </c>
      <c r="K42" s="33">
        <v>8</v>
      </c>
      <c r="L42" s="33">
        <v>9</v>
      </c>
      <c r="M42" s="33">
        <v>10</v>
      </c>
      <c r="N42" s="33">
        <v>11</v>
      </c>
      <c r="O42" s="33">
        <v>12</v>
      </c>
      <c r="P42" s="33">
        <v>13</v>
      </c>
      <c r="Q42" s="33">
        <v>14</v>
      </c>
      <c r="R42" s="33">
        <v>15</v>
      </c>
      <c r="S42" s="33">
        <v>16</v>
      </c>
      <c r="T42" s="33">
        <v>17</v>
      </c>
      <c r="U42" s="33">
        <v>18</v>
      </c>
      <c r="V42" s="33">
        <v>19</v>
      </c>
      <c r="W42" s="33">
        <v>20</v>
      </c>
      <c r="X42" s="33">
        <v>21</v>
      </c>
      <c r="Y42" s="33">
        <v>22</v>
      </c>
      <c r="Z42" s="33">
        <v>23</v>
      </c>
      <c r="AA42" s="33">
        <v>24</v>
      </c>
      <c r="AB42" s="33">
        <v>25</v>
      </c>
      <c r="AC42" s="33">
        <v>26</v>
      </c>
      <c r="AD42" s="33">
        <v>27</v>
      </c>
      <c r="AE42" s="33">
        <v>28</v>
      </c>
      <c r="AF42" s="33">
        <v>29</v>
      </c>
      <c r="AG42" s="33">
        <v>30</v>
      </c>
      <c r="AH42" s="33">
        <v>31</v>
      </c>
      <c r="AI42" s="33">
        <v>32</v>
      </c>
      <c r="AJ42" s="33">
        <v>33</v>
      </c>
      <c r="AK42" s="33">
        <v>34</v>
      </c>
      <c r="AL42" s="33">
        <v>35</v>
      </c>
      <c r="AM42" s="33">
        <v>36</v>
      </c>
      <c r="AN42" s="33">
        <v>37</v>
      </c>
      <c r="AO42" s="33">
        <v>38</v>
      </c>
      <c r="AP42" s="33">
        <v>39</v>
      </c>
      <c r="AQ42" s="33">
        <v>40</v>
      </c>
    </row>
    <row r="43" spans="2:43" x14ac:dyDescent="0.2">
      <c r="B43" s="34" t="s">
        <v>344</v>
      </c>
      <c r="C43" s="34" t="s">
        <v>281</v>
      </c>
      <c r="D43" s="35">
        <f t="shared" ref="D43:AG43" si="35">D4</f>
        <v>2025</v>
      </c>
      <c r="E43" s="35">
        <f t="shared" si="35"/>
        <v>2026</v>
      </c>
      <c r="F43" s="35">
        <f t="shared" si="35"/>
        <v>2027</v>
      </c>
      <c r="G43" s="35">
        <f t="shared" si="35"/>
        <v>2028</v>
      </c>
      <c r="H43" s="35">
        <f t="shared" si="35"/>
        <v>2029</v>
      </c>
      <c r="I43" s="35">
        <f t="shared" si="35"/>
        <v>2030</v>
      </c>
      <c r="J43" s="35">
        <f t="shared" si="35"/>
        <v>2031</v>
      </c>
      <c r="K43" s="35">
        <f t="shared" si="35"/>
        <v>2032</v>
      </c>
      <c r="L43" s="35">
        <f t="shared" si="35"/>
        <v>2033</v>
      </c>
      <c r="M43" s="35">
        <f t="shared" si="35"/>
        <v>2034</v>
      </c>
      <c r="N43" s="35">
        <f t="shared" si="35"/>
        <v>2035</v>
      </c>
      <c r="O43" s="35">
        <f t="shared" si="35"/>
        <v>2036</v>
      </c>
      <c r="P43" s="35">
        <f t="shared" si="35"/>
        <v>2037</v>
      </c>
      <c r="Q43" s="35">
        <f t="shared" si="35"/>
        <v>2038</v>
      </c>
      <c r="R43" s="35">
        <f t="shared" si="35"/>
        <v>2039</v>
      </c>
      <c r="S43" s="35">
        <f t="shared" si="35"/>
        <v>2040</v>
      </c>
      <c r="T43" s="35">
        <f t="shared" si="35"/>
        <v>2041</v>
      </c>
      <c r="U43" s="35">
        <f t="shared" si="35"/>
        <v>2042</v>
      </c>
      <c r="V43" s="35">
        <f t="shared" si="35"/>
        <v>2043</v>
      </c>
      <c r="W43" s="35">
        <f t="shared" si="35"/>
        <v>2044</v>
      </c>
      <c r="X43" s="35">
        <f t="shared" si="35"/>
        <v>2045</v>
      </c>
      <c r="Y43" s="35">
        <f t="shared" si="35"/>
        <v>2046</v>
      </c>
      <c r="Z43" s="35">
        <f t="shared" si="35"/>
        <v>2047</v>
      </c>
      <c r="AA43" s="35">
        <f t="shared" si="35"/>
        <v>2048</v>
      </c>
      <c r="AB43" s="35">
        <f t="shared" si="35"/>
        <v>2049</v>
      </c>
      <c r="AC43" s="35">
        <f t="shared" si="35"/>
        <v>2050</v>
      </c>
      <c r="AD43" s="35">
        <f t="shared" si="35"/>
        <v>2051</v>
      </c>
      <c r="AE43" s="35">
        <f t="shared" si="35"/>
        <v>2052</v>
      </c>
      <c r="AF43" s="35">
        <f t="shared" si="35"/>
        <v>2053</v>
      </c>
      <c r="AG43" s="35">
        <f t="shared" si="35"/>
        <v>2054</v>
      </c>
      <c r="AH43" s="35">
        <f t="shared" ref="AH43:AQ43" si="36">AH4</f>
        <v>2055</v>
      </c>
      <c r="AI43" s="35">
        <f t="shared" si="36"/>
        <v>2056</v>
      </c>
      <c r="AJ43" s="35">
        <f t="shared" si="36"/>
        <v>2057</v>
      </c>
      <c r="AK43" s="35">
        <f t="shared" si="36"/>
        <v>2058</v>
      </c>
      <c r="AL43" s="35">
        <f t="shared" si="36"/>
        <v>2059</v>
      </c>
      <c r="AM43" s="35">
        <f t="shared" si="36"/>
        <v>2060</v>
      </c>
      <c r="AN43" s="35">
        <f t="shared" si="36"/>
        <v>2061</v>
      </c>
      <c r="AO43" s="35">
        <f t="shared" si="36"/>
        <v>2062</v>
      </c>
      <c r="AP43" s="35">
        <f t="shared" si="36"/>
        <v>2063</v>
      </c>
      <c r="AQ43" s="35">
        <f t="shared" si="36"/>
        <v>2064</v>
      </c>
    </row>
    <row r="44" spans="2:43" x14ac:dyDescent="0.2">
      <c r="B44" s="338" t="s">
        <v>32</v>
      </c>
      <c r="C44" s="37">
        <f t="shared" ref="C44:C49" si="37">SUM(D44:AQ44)</f>
        <v>0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</row>
    <row r="45" spans="2:43" x14ac:dyDescent="0.2">
      <c r="B45" s="338" t="s">
        <v>471</v>
      </c>
      <c r="C45" s="37">
        <f t="shared" si="37"/>
        <v>0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</row>
    <row r="46" spans="2:43" x14ac:dyDescent="0.2">
      <c r="B46" s="338" t="s">
        <v>34</v>
      </c>
      <c r="C46" s="37">
        <f t="shared" si="37"/>
        <v>0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</row>
    <row r="47" spans="2:43" x14ac:dyDescent="0.2">
      <c r="B47" s="338" t="s">
        <v>35</v>
      </c>
      <c r="C47" s="37">
        <f t="shared" si="37"/>
        <v>0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</row>
    <row r="48" spans="2:43" x14ac:dyDescent="0.2">
      <c r="B48" s="31"/>
      <c r="C48" s="37">
        <f t="shared" si="37"/>
        <v>0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</row>
    <row r="49" spans="2:43" x14ac:dyDescent="0.2">
      <c r="B49" s="32" t="s">
        <v>457</v>
      </c>
      <c r="C49" s="122">
        <f t="shared" si="37"/>
        <v>0</v>
      </c>
      <c r="D49" s="122">
        <f t="shared" ref="D49:AG49" si="38">SUM(D44:D48)</f>
        <v>0</v>
      </c>
      <c r="E49" s="122">
        <f t="shared" si="38"/>
        <v>0</v>
      </c>
      <c r="F49" s="122">
        <f t="shared" si="38"/>
        <v>0</v>
      </c>
      <c r="G49" s="122">
        <f t="shared" si="38"/>
        <v>0</v>
      </c>
      <c r="H49" s="122">
        <f t="shared" si="38"/>
        <v>0</v>
      </c>
      <c r="I49" s="122">
        <f t="shared" si="38"/>
        <v>0</v>
      </c>
      <c r="J49" s="122">
        <f t="shared" si="38"/>
        <v>0</v>
      </c>
      <c r="K49" s="122">
        <f t="shared" si="38"/>
        <v>0</v>
      </c>
      <c r="L49" s="122">
        <f t="shared" si="38"/>
        <v>0</v>
      </c>
      <c r="M49" s="122">
        <f t="shared" si="38"/>
        <v>0</v>
      </c>
      <c r="N49" s="122">
        <f t="shared" si="38"/>
        <v>0</v>
      </c>
      <c r="O49" s="122">
        <f t="shared" si="38"/>
        <v>0</v>
      </c>
      <c r="P49" s="122">
        <f t="shared" si="38"/>
        <v>0</v>
      </c>
      <c r="Q49" s="122">
        <f t="shared" si="38"/>
        <v>0</v>
      </c>
      <c r="R49" s="122">
        <f t="shared" si="38"/>
        <v>0</v>
      </c>
      <c r="S49" s="122">
        <f t="shared" si="38"/>
        <v>0</v>
      </c>
      <c r="T49" s="122">
        <f t="shared" si="38"/>
        <v>0</v>
      </c>
      <c r="U49" s="122">
        <f t="shared" si="38"/>
        <v>0</v>
      </c>
      <c r="V49" s="122">
        <f t="shared" si="38"/>
        <v>0</v>
      </c>
      <c r="W49" s="122">
        <f t="shared" si="38"/>
        <v>0</v>
      </c>
      <c r="X49" s="122">
        <f t="shared" si="38"/>
        <v>0</v>
      </c>
      <c r="Y49" s="122">
        <f t="shared" si="38"/>
        <v>0</v>
      </c>
      <c r="Z49" s="122">
        <f t="shared" si="38"/>
        <v>0</v>
      </c>
      <c r="AA49" s="122">
        <f t="shared" si="38"/>
        <v>0</v>
      </c>
      <c r="AB49" s="122">
        <f t="shared" si="38"/>
        <v>0</v>
      </c>
      <c r="AC49" s="122">
        <f t="shared" si="38"/>
        <v>0</v>
      </c>
      <c r="AD49" s="122">
        <f t="shared" si="38"/>
        <v>0</v>
      </c>
      <c r="AE49" s="122">
        <f t="shared" si="38"/>
        <v>0</v>
      </c>
      <c r="AF49" s="122">
        <f t="shared" si="38"/>
        <v>0</v>
      </c>
      <c r="AG49" s="122">
        <f t="shared" si="38"/>
        <v>0</v>
      </c>
      <c r="AH49" s="122">
        <f t="shared" ref="AH49:AQ49" si="39">SUM(AH44:AH48)</f>
        <v>0</v>
      </c>
      <c r="AI49" s="122">
        <f t="shared" si="39"/>
        <v>0</v>
      </c>
      <c r="AJ49" s="122">
        <f t="shared" si="39"/>
        <v>0</v>
      </c>
      <c r="AK49" s="122">
        <f t="shared" si="39"/>
        <v>0</v>
      </c>
      <c r="AL49" s="122">
        <f t="shared" si="39"/>
        <v>0</v>
      </c>
      <c r="AM49" s="122">
        <f t="shared" si="39"/>
        <v>0</v>
      </c>
      <c r="AN49" s="122">
        <f t="shared" si="39"/>
        <v>0</v>
      </c>
      <c r="AO49" s="122">
        <f t="shared" si="39"/>
        <v>0</v>
      </c>
      <c r="AP49" s="122">
        <f t="shared" si="39"/>
        <v>0</v>
      </c>
      <c r="AQ49" s="122">
        <f t="shared" si="39"/>
        <v>0</v>
      </c>
    </row>
    <row r="52" spans="2:43" x14ac:dyDescent="0.2">
      <c r="B52" s="325" t="s">
        <v>473</v>
      </c>
      <c r="C52" s="31"/>
      <c r="D52" s="31" t="s">
        <v>279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</row>
    <row r="53" spans="2:43" x14ac:dyDescent="0.2">
      <c r="B53" s="329"/>
      <c r="C53" s="32"/>
      <c r="D53" s="33">
        <v>1</v>
      </c>
      <c r="E53" s="33">
        <v>2</v>
      </c>
      <c r="F53" s="33">
        <v>3</v>
      </c>
      <c r="G53" s="33">
        <v>4</v>
      </c>
      <c r="H53" s="33">
        <v>5</v>
      </c>
      <c r="I53" s="33">
        <v>6</v>
      </c>
      <c r="J53" s="33">
        <v>7</v>
      </c>
      <c r="K53" s="33">
        <v>8</v>
      </c>
      <c r="L53" s="33">
        <v>9</v>
      </c>
      <c r="M53" s="33">
        <v>10</v>
      </c>
      <c r="N53" s="33">
        <v>11</v>
      </c>
      <c r="O53" s="33">
        <v>12</v>
      </c>
      <c r="P53" s="33">
        <v>13</v>
      </c>
      <c r="Q53" s="33">
        <v>14</v>
      </c>
      <c r="R53" s="33">
        <v>15</v>
      </c>
      <c r="S53" s="33">
        <v>16</v>
      </c>
      <c r="T53" s="33">
        <v>17</v>
      </c>
      <c r="U53" s="33">
        <v>18</v>
      </c>
      <c r="V53" s="33">
        <v>19</v>
      </c>
      <c r="W53" s="33">
        <v>20</v>
      </c>
      <c r="X53" s="33">
        <v>21</v>
      </c>
      <c r="Y53" s="33">
        <v>22</v>
      </c>
      <c r="Z53" s="33">
        <v>23</v>
      </c>
      <c r="AA53" s="33">
        <v>24</v>
      </c>
      <c r="AB53" s="33">
        <v>25</v>
      </c>
      <c r="AC53" s="33">
        <v>26</v>
      </c>
      <c r="AD53" s="33">
        <v>27</v>
      </c>
      <c r="AE53" s="33">
        <v>28</v>
      </c>
      <c r="AF53" s="33">
        <v>29</v>
      </c>
      <c r="AG53" s="33">
        <v>30</v>
      </c>
      <c r="AH53" s="33">
        <v>31</v>
      </c>
      <c r="AI53" s="33">
        <v>32</v>
      </c>
      <c r="AJ53" s="33">
        <v>33</v>
      </c>
      <c r="AK53" s="33">
        <v>34</v>
      </c>
      <c r="AL53" s="33">
        <v>35</v>
      </c>
      <c r="AM53" s="33">
        <v>36</v>
      </c>
      <c r="AN53" s="33">
        <v>37</v>
      </c>
      <c r="AO53" s="33">
        <v>38</v>
      </c>
      <c r="AP53" s="33">
        <v>39</v>
      </c>
      <c r="AQ53" s="33">
        <v>40</v>
      </c>
    </row>
    <row r="54" spans="2:43" x14ac:dyDescent="0.2">
      <c r="B54" s="34" t="s">
        <v>422</v>
      </c>
      <c r="C54" s="34" t="s">
        <v>281</v>
      </c>
      <c r="D54" s="35">
        <f t="shared" ref="D54:AG54" si="40">D4</f>
        <v>2025</v>
      </c>
      <c r="E54" s="35">
        <f t="shared" si="40"/>
        <v>2026</v>
      </c>
      <c r="F54" s="35">
        <f t="shared" si="40"/>
        <v>2027</v>
      </c>
      <c r="G54" s="35">
        <f t="shared" si="40"/>
        <v>2028</v>
      </c>
      <c r="H54" s="35">
        <f t="shared" si="40"/>
        <v>2029</v>
      </c>
      <c r="I54" s="35">
        <f t="shared" si="40"/>
        <v>2030</v>
      </c>
      <c r="J54" s="35">
        <f t="shared" si="40"/>
        <v>2031</v>
      </c>
      <c r="K54" s="35">
        <f t="shared" si="40"/>
        <v>2032</v>
      </c>
      <c r="L54" s="35">
        <f t="shared" si="40"/>
        <v>2033</v>
      </c>
      <c r="M54" s="35">
        <f t="shared" si="40"/>
        <v>2034</v>
      </c>
      <c r="N54" s="35">
        <f t="shared" si="40"/>
        <v>2035</v>
      </c>
      <c r="O54" s="35">
        <f t="shared" si="40"/>
        <v>2036</v>
      </c>
      <c r="P54" s="35">
        <f t="shared" si="40"/>
        <v>2037</v>
      </c>
      <c r="Q54" s="35">
        <f t="shared" si="40"/>
        <v>2038</v>
      </c>
      <c r="R54" s="35">
        <f t="shared" si="40"/>
        <v>2039</v>
      </c>
      <c r="S54" s="35">
        <f t="shared" si="40"/>
        <v>2040</v>
      </c>
      <c r="T54" s="35">
        <f t="shared" si="40"/>
        <v>2041</v>
      </c>
      <c r="U54" s="35">
        <f t="shared" si="40"/>
        <v>2042</v>
      </c>
      <c r="V54" s="35">
        <f t="shared" si="40"/>
        <v>2043</v>
      </c>
      <c r="W54" s="35">
        <f t="shared" si="40"/>
        <v>2044</v>
      </c>
      <c r="X54" s="35">
        <f t="shared" si="40"/>
        <v>2045</v>
      </c>
      <c r="Y54" s="35">
        <f t="shared" si="40"/>
        <v>2046</v>
      </c>
      <c r="Z54" s="35">
        <f t="shared" si="40"/>
        <v>2047</v>
      </c>
      <c r="AA54" s="35">
        <f t="shared" si="40"/>
        <v>2048</v>
      </c>
      <c r="AB54" s="35">
        <f t="shared" si="40"/>
        <v>2049</v>
      </c>
      <c r="AC54" s="35">
        <f t="shared" si="40"/>
        <v>2050</v>
      </c>
      <c r="AD54" s="35">
        <f t="shared" si="40"/>
        <v>2051</v>
      </c>
      <c r="AE54" s="35">
        <f t="shared" si="40"/>
        <v>2052</v>
      </c>
      <c r="AF54" s="35">
        <f t="shared" si="40"/>
        <v>2053</v>
      </c>
      <c r="AG54" s="35">
        <f t="shared" si="40"/>
        <v>2054</v>
      </c>
      <c r="AH54" s="35">
        <f t="shared" ref="AH54:AQ54" si="41">AH4</f>
        <v>2055</v>
      </c>
      <c r="AI54" s="35">
        <f t="shared" si="41"/>
        <v>2056</v>
      </c>
      <c r="AJ54" s="35">
        <f t="shared" si="41"/>
        <v>2057</v>
      </c>
      <c r="AK54" s="35">
        <f t="shared" si="41"/>
        <v>2058</v>
      </c>
      <c r="AL54" s="35">
        <f t="shared" si="41"/>
        <v>2059</v>
      </c>
      <c r="AM54" s="35">
        <f t="shared" si="41"/>
        <v>2060</v>
      </c>
      <c r="AN54" s="35">
        <f t="shared" si="41"/>
        <v>2061</v>
      </c>
      <c r="AO54" s="35">
        <f t="shared" si="41"/>
        <v>2062</v>
      </c>
      <c r="AP54" s="35">
        <f t="shared" si="41"/>
        <v>2063</v>
      </c>
      <c r="AQ54" s="35">
        <f t="shared" si="41"/>
        <v>2064</v>
      </c>
    </row>
    <row r="55" spans="2:43" x14ac:dyDescent="0.2">
      <c r="B55" s="338" t="s">
        <v>32</v>
      </c>
      <c r="C55" s="37">
        <f t="shared" ref="C55:C61" si="42">SUM(D55:AQ55)</f>
        <v>0</v>
      </c>
      <c r="D55" s="37">
        <f t="shared" ref="D55:AG55" si="43">D33-D44</f>
        <v>0</v>
      </c>
      <c r="E55" s="37">
        <f t="shared" si="43"/>
        <v>0</v>
      </c>
      <c r="F55" s="37">
        <f t="shared" si="43"/>
        <v>0</v>
      </c>
      <c r="G55" s="37">
        <f t="shared" si="43"/>
        <v>0</v>
      </c>
      <c r="H55" s="37">
        <f t="shared" si="43"/>
        <v>0</v>
      </c>
      <c r="I55" s="37">
        <f t="shared" si="43"/>
        <v>0</v>
      </c>
      <c r="J55" s="37">
        <f t="shared" si="43"/>
        <v>0</v>
      </c>
      <c r="K55" s="37">
        <f t="shared" si="43"/>
        <v>0</v>
      </c>
      <c r="L55" s="37">
        <f t="shared" si="43"/>
        <v>0</v>
      </c>
      <c r="M55" s="37">
        <f t="shared" si="43"/>
        <v>0</v>
      </c>
      <c r="N55" s="37">
        <f t="shared" si="43"/>
        <v>0</v>
      </c>
      <c r="O55" s="37">
        <f t="shared" si="43"/>
        <v>0</v>
      </c>
      <c r="P55" s="37">
        <f t="shared" si="43"/>
        <v>0</v>
      </c>
      <c r="Q55" s="37">
        <f t="shared" si="43"/>
        <v>0</v>
      </c>
      <c r="R55" s="37">
        <f t="shared" si="43"/>
        <v>0</v>
      </c>
      <c r="S55" s="37">
        <f t="shared" si="43"/>
        <v>0</v>
      </c>
      <c r="T55" s="37">
        <f t="shared" si="43"/>
        <v>0</v>
      </c>
      <c r="U55" s="37">
        <f t="shared" si="43"/>
        <v>0</v>
      </c>
      <c r="V55" s="37">
        <f t="shared" si="43"/>
        <v>0</v>
      </c>
      <c r="W55" s="37">
        <f t="shared" si="43"/>
        <v>0</v>
      </c>
      <c r="X55" s="37">
        <f t="shared" si="43"/>
        <v>0</v>
      </c>
      <c r="Y55" s="37">
        <f t="shared" si="43"/>
        <v>0</v>
      </c>
      <c r="Z55" s="37">
        <f t="shared" si="43"/>
        <v>0</v>
      </c>
      <c r="AA55" s="37">
        <f t="shared" si="43"/>
        <v>0</v>
      </c>
      <c r="AB55" s="37">
        <f t="shared" si="43"/>
        <v>0</v>
      </c>
      <c r="AC55" s="37">
        <f t="shared" si="43"/>
        <v>0</v>
      </c>
      <c r="AD55" s="37">
        <f t="shared" si="43"/>
        <v>0</v>
      </c>
      <c r="AE55" s="37">
        <f t="shared" si="43"/>
        <v>0</v>
      </c>
      <c r="AF55" s="37">
        <f t="shared" si="43"/>
        <v>0</v>
      </c>
      <c r="AG55" s="37">
        <f t="shared" si="43"/>
        <v>0</v>
      </c>
      <c r="AH55" s="37">
        <f t="shared" ref="AH55:AQ55" si="44">AH33-AH44</f>
        <v>0</v>
      </c>
      <c r="AI55" s="37">
        <f t="shared" si="44"/>
        <v>0</v>
      </c>
      <c r="AJ55" s="37">
        <f t="shared" si="44"/>
        <v>0</v>
      </c>
      <c r="AK55" s="37">
        <f t="shared" si="44"/>
        <v>0</v>
      </c>
      <c r="AL55" s="37">
        <f t="shared" si="44"/>
        <v>0</v>
      </c>
      <c r="AM55" s="37">
        <f t="shared" si="44"/>
        <v>0</v>
      </c>
      <c r="AN55" s="37">
        <f t="shared" si="44"/>
        <v>0</v>
      </c>
      <c r="AO55" s="37">
        <f t="shared" si="44"/>
        <v>0</v>
      </c>
      <c r="AP55" s="37">
        <f t="shared" si="44"/>
        <v>0</v>
      </c>
      <c r="AQ55" s="37">
        <f t="shared" si="44"/>
        <v>0</v>
      </c>
    </row>
    <row r="56" spans="2:43" x14ac:dyDescent="0.2">
      <c r="B56" s="338" t="s">
        <v>471</v>
      </c>
      <c r="C56" s="37">
        <f t="shared" si="42"/>
        <v>0</v>
      </c>
      <c r="D56" s="37">
        <f t="shared" ref="D56:AG56" si="45">D34-D45</f>
        <v>0</v>
      </c>
      <c r="E56" s="37">
        <f t="shared" si="45"/>
        <v>0</v>
      </c>
      <c r="F56" s="37">
        <f t="shared" si="45"/>
        <v>0</v>
      </c>
      <c r="G56" s="37">
        <f t="shared" si="45"/>
        <v>0</v>
      </c>
      <c r="H56" s="37">
        <f t="shared" si="45"/>
        <v>0</v>
      </c>
      <c r="I56" s="37">
        <f t="shared" si="45"/>
        <v>0</v>
      </c>
      <c r="J56" s="37">
        <f t="shared" si="45"/>
        <v>0</v>
      </c>
      <c r="K56" s="37">
        <f t="shared" si="45"/>
        <v>0</v>
      </c>
      <c r="L56" s="37">
        <f t="shared" si="45"/>
        <v>0</v>
      </c>
      <c r="M56" s="37">
        <f t="shared" si="45"/>
        <v>0</v>
      </c>
      <c r="N56" s="37">
        <f t="shared" si="45"/>
        <v>0</v>
      </c>
      <c r="O56" s="37">
        <f t="shared" si="45"/>
        <v>0</v>
      </c>
      <c r="P56" s="37">
        <f t="shared" si="45"/>
        <v>0</v>
      </c>
      <c r="Q56" s="37">
        <f t="shared" si="45"/>
        <v>0</v>
      </c>
      <c r="R56" s="37">
        <f t="shared" si="45"/>
        <v>0</v>
      </c>
      <c r="S56" s="37">
        <f t="shared" si="45"/>
        <v>0</v>
      </c>
      <c r="T56" s="37">
        <f t="shared" si="45"/>
        <v>0</v>
      </c>
      <c r="U56" s="37">
        <f t="shared" si="45"/>
        <v>0</v>
      </c>
      <c r="V56" s="37">
        <f t="shared" si="45"/>
        <v>0</v>
      </c>
      <c r="W56" s="37">
        <f t="shared" si="45"/>
        <v>0</v>
      </c>
      <c r="X56" s="37">
        <f t="shared" si="45"/>
        <v>0</v>
      </c>
      <c r="Y56" s="37">
        <f t="shared" si="45"/>
        <v>0</v>
      </c>
      <c r="Z56" s="37">
        <f t="shared" si="45"/>
        <v>0</v>
      </c>
      <c r="AA56" s="37">
        <f t="shared" si="45"/>
        <v>0</v>
      </c>
      <c r="AB56" s="37">
        <f t="shared" si="45"/>
        <v>0</v>
      </c>
      <c r="AC56" s="37">
        <f t="shared" si="45"/>
        <v>0</v>
      </c>
      <c r="AD56" s="37">
        <f t="shared" si="45"/>
        <v>0</v>
      </c>
      <c r="AE56" s="37">
        <f t="shared" si="45"/>
        <v>0</v>
      </c>
      <c r="AF56" s="37">
        <f t="shared" si="45"/>
        <v>0</v>
      </c>
      <c r="AG56" s="37">
        <f t="shared" si="45"/>
        <v>0</v>
      </c>
      <c r="AH56" s="37">
        <f t="shared" ref="AH56:AQ56" si="46">AH34-AH45</f>
        <v>0</v>
      </c>
      <c r="AI56" s="37">
        <f t="shared" si="46"/>
        <v>0</v>
      </c>
      <c r="AJ56" s="37">
        <f t="shared" si="46"/>
        <v>0</v>
      </c>
      <c r="AK56" s="37">
        <f t="shared" si="46"/>
        <v>0</v>
      </c>
      <c r="AL56" s="37">
        <f t="shared" si="46"/>
        <v>0</v>
      </c>
      <c r="AM56" s="37">
        <f t="shared" si="46"/>
        <v>0</v>
      </c>
      <c r="AN56" s="37">
        <f t="shared" si="46"/>
        <v>0</v>
      </c>
      <c r="AO56" s="37">
        <f t="shared" si="46"/>
        <v>0</v>
      </c>
      <c r="AP56" s="37">
        <f t="shared" si="46"/>
        <v>0</v>
      </c>
      <c r="AQ56" s="37">
        <f t="shared" si="46"/>
        <v>0</v>
      </c>
    </row>
    <row r="57" spans="2:43" x14ac:dyDescent="0.2">
      <c r="B57" s="338" t="s">
        <v>34</v>
      </c>
      <c r="C57" s="37">
        <f t="shared" si="42"/>
        <v>0</v>
      </c>
      <c r="D57" s="37">
        <f t="shared" ref="D57:AG57" si="47">D35-D46</f>
        <v>0</v>
      </c>
      <c r="E57" s="37">
        <f t="shared" si="47"/>
        <v>0</v>
      </c>
      <c r="F57" s="37">
        <f t="shared" si="47"/>
        <v>0</v>
      </c>
      <c r="G57" s="37">
        <f t="shared" si="47"/>
        <v>0</v>
      </c>
      <c r="H57" s="37">
        <f t="shared" si="47"/>
        <v>0</v>
      </c>
      <c r="I57" s="37">
        <f t="shared" si="47"/>
        <v>0</v>
      </c>
      <c r="J57" s="37">
        <f t="shared" si="47"/>
        <v>0</v>
      </c>
      <c r="K57" s="37">
        <f t="shared" si="47"/>
        <v>0</v>
      </c>
      <c r="L57" s="37">
        <f t="shared" si="47"/>
        <v>0</v>
      </c>
      <c r="M57" s="37">
        <f t="shared" si="47"/>
        <v>0</v>
      </c>
      <c r="N57" s="37">
        <f t="shared" si="47"/>
        <v>0</v>
      </c>
      <c r="O57" s="37">
        <f t="shared" si="47"/>
        <v>0</v>
      </c>
      <c r="P57" s="37">
        <f t="shared" si="47"/>
        <v>0</v>
      </c>
      <c r="Q57" s="37">
        <f t="shared" si="47"/>
        <v>0</v>
      </c>
      <c r="R57" s="37">
        <f t="shared" si="47"/>
        <v>0</v>
      </c>
      <c r="S57" s="37">
        <f t="shared" si="47"/>
        <v>0</v>
      </c>
      <c r="T57" s="37">
        <f t="shared" si="47"/>
        <v>0</v>
      </c>
      <c r="U57" s="37">
        <f t="shared" si="47"/>
        <v>0</v>
      </c>
      <c r="V57" s="37">
        <f t="shared" si="47"/>
        <v>0</v>
      </c>
      <c r="W57" s="37">
        <f t="shared" si="47"/>
        <v>0</v>
      </c>
      <c r="X57" s="37">
        <f t="shared" si="47"/>
        <v>0</v>
      </c>
      <c r="Y57" s="37">
        <f t="shared" si="47"/>
        <v>0</v>
      </c>
      <c r="Z57" s="37">
        <f t="shared" si="47"/>
        <v>0</v>
      </c>
      <c r="AA57" s="37">
        <f t="shared" si="47"/>
        <v>0</v>
      </c>
      <c r="AB57" s="37">
        <f t="shared" si="47"/>
        <v>0</v>
      </c>
      <c r="AC57" s="37">
        <f t="shared" si="47"/>
        <v>0</v>
      </c>
      <c r="AD57" s="37">
        <f t="shared" si="47"/>
        <v>0</v>
      </c>
      <c r="AE57" s="37">
        <f t="shared" si="47"/>
        <v>0</v>
      </c>
      <c r="AF57" s="37">
        <f t="shared" si="47"/>
        <v>0</v>
      </c>
      <c r="AG57" s="37">
        <f t="shared" si="47"/>
        <v>0</v>
      </c>
      <c r="AH57" s="37">
        <f t="shared" ref="AH57:AQ57" si="48">AH35-AH46</f>
        <v>0</v>
      </c>
      <c r="AI57" s="37">
        <f t="shared" si="48"/>
        <v>0</v>
      </c>
      <c r="AJ57" s="37">
        <f t="shared" si="48"/>
        <v>0</v>
      </c>
      <c r="AK57" s="37">
        <f t="shared" si="48"/>
        <v>0</v>
      </c>
      <c r="AL57" s="37">
        <f t="shared" si="48"/>
        <v>0</v>
      </c>
      <c r="AM57" s="37">
        <f t="shared" si="48"/>
        <v>0</v>
      </c>
      <c r="AN57" s="37">
        <f t="shared" si="48"/>
        <v>0</v>
      </c>
      <c r="AO57" s="37">
        <f t="shared" si="48"/>
        <v>0</v>
      </c>
      <c r="AP57" s="37">
        <f t="shared" si="48"/>
        <v>0</v>
      </c>
      <c r="AQ57" s="37">
        <f t="shared" si="48"/>
        <v>0</v>
      </c>
    </row>
    <row r="58" spans="2:43" x14ac:dyDescent="0.2">
      <c r="B58" s="338" t="s">
        <v>35</v>
      </c>
      <c r="C58" s="37">
        <f t="shared" si="42"/>
        <v>0</v>
      </c>
      <c r="D58" s="37">
        <f>D36-D47</f>
        <v>0</v>
      </c>
      <c r="E58" s="37">
        <f t="shared" ref="E58:AG58" si="49">E36-E47</f>
        <v>0</v>
      </c>
      <c r="F58" s="37">
        <f t="shared" si="49"/>
        <v>0</v>
      </c>
      <c r="G58" s="37">
        <f t="shared" si="49"/>
        <v>0</v>
      </c>
      <c r="H58" s="37">
        <f t="shared" si="49"/>
        <v>0</v>
      </c>
      <c r="I58" s="37">
        <f t="shared" si="49"/>
        <v>0</v>
      </c>
      <c r="J58" s="37">
        <f t="shared" si="49"/>
        <v>0</v>
      </c>
      <c r="K58" s="37">
        <f t="shared" si="49"/>
        <v>0</v>
      </c>
      <c r="L58" s="37">
        <f t="shared" si="49"/>
        <v>0</v>
      </c>
      <c r="M58" s="37">
        <f t="shared" si="49"/>
        <v>0</v>
      </c>
      <c r="N58" s="37">
        <f t="shared" si="49"/>
        <v>0</v>
      </c>
      <c r="O58" s="37">
        <f t="shared" si="49"/>
        <v>0</v>
      </c>
      <c r="P58" s="37">
        <f t="shared" si="49"/>
        <v>0</v>
      </c>
      <c r="Q58" s="37">
        <f t="shared" si="49"/>
        <v>0</v>
      </c>
      <c r="R58" s="37">
        <f t="shared" si="49"/>
        <v>0</v>
      </c>
      <c r="S58" s="37">
        <f t="shared" si="49"/>
        <v>0</v>
      </c>
      <c r="T58" s="37">
        <f t="shared" si="49"/>
        <v>0</v>
      </c>
      <c r="U58" s="37">
        <f t="shared" si="49"/>
        <v>0</v>
      </c>
      <c r="V58" s="37">
        <f t="shared" si="49"/>
        <v>0</v>
      </c>
      <c r="W58" s="37">
        <f t="shared" si="49"/>
        <v>0</v>
      </c>
      <c r="X58" s="37">
        <f t="shared" si="49"/>
        <v>0</v>
      </c>
      <c r="Y58" s="37">
        <f t="shared" si="49"/>
        <v>0</v>
      </c>
      <c r="Z58" s="37">
        <f t="shared" si="49"/>
        <v>0</v>
      </c>
      <c r="AA58" s="37">
        <f t="shared" si="49"/>
        <v>0</v>
      </c>
      <c r="AB58" s="37">
        <f t="shared" si="49"/>
        <v>0</v>
      </c>
      <c r="AC58" s="37">
        <f t="shared" si="49"/>
        <v>0</v>
      </c>
      <c r="AD58" s="37">
        <f t="shared" si="49"/>
        <v>0</v>
      </c>
      <c r="AE58" s="37">
        <f t="shared" si="49"/>
        <v>0</v>
      </c>
      <c r="AF58" s="37">
        <f t="shared" si="49"/>
        <v>0</v>
      </c>
      <c r="AG58" s="37">
        <f t="shared" si="49"/>
        <v>0</v>
      </c>
      <c r="AH58" s="37">
        <f t="shared" ref="AH58:AQ58" si="50">AH36-AH47</f>
        <v>0</v>
      </c>
      <c r="AI58" s="37">
        <f t="shared" si="50"/>
        <v>0</v>
      </c>
      <c r="AJ58" s="37">
        <f t="shared" si="50"/>
        <v>0</v>
      </c>
      <c r="AK58" s="37">
        <f t="shared" si="50"/>
        <v>0</v>
      </c>
      <c r="AL58" s="37">
        <f t="shared" si="50"/>
        <v>0</v>
      </c>
      <c r="AM58" s="37">
        <f t="shared" si="50"/>
        <v>0</v>
      </c>
      <c r="AN58" s="37">
        <f t="shared" si="50"/>
        <v>0</v>
      </c>
      <c r="AO58" s="37">
        <f t="shared" si="50"/>
        <v>0</v>
      </c>
      <c r="AP58" s="37">
        <f t="shared" si="50"/>
        <v>0</v>
      </c>
      <c r="AQ58" s="37">
        <f t="shared" si="50"/>
        <v>0</v>
      </c>
    </row>
    <row r="59" spans="2:43" x14ac:dyDescent="0.2">
      <c r="B59" s="31"/>
      <c r="C59" s="37">
        <f t="shared" si="42"/>
        <v>0</v>
      </c>
      <c r="D59" s="37">
        <f>D37-D48</f>
        <v>0</v>
      </c>
      <c r="E59" s="37">
        <f t="shared" ref="E59:AG59" si="51">E37-E48</f>
        <v>0</v>
      </c>
      <c r="F59" s="37">
        <f t="shared" si="51"/>
        <v>0</v>
      </c>
      <c r="G59" s="37">
        <f t="shared" si="51"/>
        <v>0</v>
      </c>
      <c r="H59" s="37">
        <f t="shared" si="51"/>
        <v>0</v>
      </c>
      <c r="I59" s="37">
        <f t="shared" si="51"/>
        <v>0</v>
      </c>
      <c r="J59" s="37">
        <f t="shared" si="51"/>
        <v>0</v>
      </c>
      <c r="K59" s="37">
        <f t="shared" si="51"/>
        <v>0</v>
      </c>
      <c r="L59" s="37">
        <f t="shared" si="51"/>
        <v>0</v>
      </c>
      <c r="M59" s="37">
        <f t="shared" si="51"/>
        <v>0</v>
      </c>
      <c r="N59" s="37">
        <f t="shared" si="51"/>
        <v>0</v>
      </c>
      <c r="O59" s="37">
        <f t="shared" si="51"/>
        <v>0</v>
      </c>
      <c r="P59" s="37">
        <f t="shared" si="51"/>
        <v>0</v>
      </c>
      <c r="Q59" s="37">
        <f t="shared" si="51"/>
        <v>0</v>
      </c>
      <c r="R59" s="37">
        <f t="shared" si="51"/>
        <v>0</v>
      </c>
      <c r="S59" s="37">
        <f t="shared" si="51"/>
        <v>0</v>
      </c>
      <c r="T59" s="37">
        <f t="shared" si="51"/>
        <v>0</v>
      </c>
      <c r="U59" s="37">
        <f t="shared" si="51"/>
        <v>0</v>
      </c>
      <c r="V59" s="37">
        <f t="shared" si="51"/>
        <v>0</v>
      </c>
      <c r="W59" s="37">
        <f t="shared" si="51"/>
        <v>0</v>
      </c>
      <c r="X59" s="37">
        <f t="shared" si="51"/>
        <v>0</v>
      </c>
      <c r="Y59" s="37">
        <f t="shared" si="51"/>
        <v>0</v>
      </c>
      <c r="Z59" s="37">
        <f t="shared" si="51"/>
        <v>0</v>
      </c>
      <c r="AA59" s="37">
        <f t="shared" si="51"/>
        <v>0</v>
      </c>
      <c r="AB59" s="37">
        <f t="shared" si="51"/>
        <v>0</v>
      </c>
      <c r="AC59" s="37">
        <f t="shared" si="51"/>
        <v>0</v>
      </c>
      <c r="AD59" s="37">
        <f t="shared" si="51"/>
        <v>0</v>
      </c>
      <c r="AE59" s="37">
        <f t="shared" si="51"/>
        <v>0</v>
      </c>
      <c r="AF59" s="37">
        <f t="shared" si="51"/>
        <v>0</v>
      </c>
      <c r="AG59" s="37">
        <f t="shared" si="51"/>
        <v>0</v>
      </c>
      <c r="AH59" s="37">
        <f t="shared" ref="AH59:AQ59" si="52">AH37-AH48</f>
        <v>0</v>
      </c>
      <c r="AI59" s="37">
        <f t="shared" si="52"/>
        <v>0</v>
      </c>
      <c r="AJ59" s="37">
        <f t="shared" si="52"/>
        <v>0</v>
      </c>
      <c r="AK59" s="37">
        <f t="shared" si="52"/>
        <v>0</v>
      </c>
      <c r="AL59" s="37">
        <f t="shared" si="52"/>
        <v>0</v>
      </c>
      <c r="AM59" s="37">
        <f t="shared" si="52"/>
        <v>0</v>
      </c>
      <c r="AN59" s="37">
        <f t="shared" si="52"/>
        <v>0</v>
      </c>
      <c r="AO59" s="37">
        <f t="shared" si="52"/>
        <v>0</v>
      </c>
      <c r="AP59" s="37">
        <f t="shared" si="52"/>
        <v>0</v>
      </c>
      <c r="AQ59" s="37">
        <f t="shared" si="52"/>
        <v>0</v>
      </c>
    </row>
    <row r="60" spans="2:43" x14ac:dyDescent="0.2">
      <c r="B60" s="166" t="s">
        <v>474</v>
      </c>
      <c r="C60" s="163">
        <f t="shared" si="42"/>
        <v>0</v>
      </c>
      <c r="D60" s="163">
        <f t="shared" ref="D60:AG60" si="53">SUM(D55:D59)</f>
        <v>0</v>
      </c>
      <c r="E60" s="163">
        <f t="shared" si="53"/>
        <v>0</v>
      </c>
      <c r="F60" s="163">
        <f t="shared" si="53"/>
        <v>0</v>
      </c>
      <c r="G60" s="163">
        <f t="shared" si="53"/>
        <v>0</v>
      </c>
      <c r="H60" s="163">
        <f t="shared" si="53"/>
        <v>0</v>
      </c>
      <c r="I60" s="163">
        <f t="shared" si="53"/>
        <v>0</v>
      </c>
      <c r="J60" s="163">
        <f t="shared" si="53"/>
        <v>0</v>
      </c>
      <c r="K60" s="163">
        <f t="shared" si="53"/>
        <v>0</v>
      </c>
      <c r="L60" s="163">
        <f t="shared" si="53"/>
        <v>0</v>
      </c>
      <c r="M60" s="163">
        <f t="shared" si="53"/>
        <v>0</v>
      </c>
      <c r="N60" s="163">
        <f t="shared" si="53"/>
        <v>0</v>
      </c>
      <c r="O60" s="163">
        <f t="shared" si="53"/>
        <v>0</v>
      </c>
      <c r="P60" s="163">
        <f t="shared" si="53"/>
        <v>0</v>
      </c>
      <c r="Q60" s="163">
        <f t="shared" si="53"/>
        <v>0</v>
      </c>
      <c r="R60" s="163">
        <f t="shared" si="53"/>
        <v>0</v>
      </c>
      <c r="S60" s="163">
        <f t="shared" si="53"/>
        <v>0</v>
      </c>
      <c r="T60" s="163">
        <f t="shared" si="53"/>
        <v>0</v>
      </c>
      <c r="U60" s="163">
        <f t="shared" si="53"/>
        <v>0</v>
      </c>
      <c r="V60" s="163">
        <f t="shared" si="53"/>
        <v>0</v>
      </c>
      <c r="W60" s="163">
        <f t="shared" si="53"/>
        <v>0</v>
      </c>
      <c r="X60" s="163">
        <f t="shared" si="53"/>
        <v>0</v>
      </c>
      <c r="Y60" s="163">
        <f t="shared" si="53"/>
        <v>0</v>
      </c>
      <c r="Z60" s="163">
        <f t="shared" si="53"/>
        <v>0</v>
      </c>
      <c r="AA60" s="163">
        <f t="shared" si="53"/>
        <v>0</v>
      </c>
      <c r="AB60" s="163">
        <f t="shared" si="53"/>
        <v>0</v>
      </c>
      <c r="AC60" s="163">
        <f t="shared" si="53"/>
        <v>0</v>
      </c>
      <c r="AD60" s="163">
        <f t="shared" si="53"/>
        <v>0</v>
      </c>
      <c r="AE60" s="163">
        <f t="shared" si="53"/>
        <v>0</v>
      </c>
      <c r="AF60" s="163">
        <f t="shared" si="53"/>
        <v>0</v>
      </c>
      <c r="AG60" s="163">
        <f t="shared" si="53"/>
        <v>0</v>
      </c>
      <c r="AH60" s="163">
        <f t="shared" ref="AH60:AQ60" si="54">SUM(AH55:AH59)</f>
        <v>0</v>
      </c>
      <c r="AI60" s="163">
        <f t="shared" si="54"/>
        <v>0</v>
      </c>
      <c r="AJ60" s="163">
        <f t="shared" si="54"/>
        <v>0</v>
      </c>
      <c r="AK60" s="163">
        <f t="shared" si="54"/>
        <v>0</v>
      </c>
      <c r="AL60" s="163">
        <f t="shared" si="54"/>
        <v>0</v>
      </c>
      <c r="AM60" s="163">
        <f t="shared" si="54"/>
        <v>0</v>
      </c>
      <c r="AN60" s="163">
        <f t="shared" si="54"/>
        <v>0</v>
      </c>
      <c r="AO60" s="163">
        <f t="shared" si="54"/>
        <v>0</v>
      </c>
      <c r="AP60" s="163">
        <f t="shared" si="54"/>
        <v>0</v>
      </c>
      <c r="AQ60" s="163">
        <f t="shared" si="54"/>
        <v>0</v>
      </c>
    </row>
    <row r="61" spans="2:43" x14ac:dyDescent="0.2">
      <c r="B61" s="169" t="s">
        <v>475</v>
      </c>
      <c r="C61" s="167">
        <f t="shared" si="42"/>
        <v>0</v>
      </c>
      <c r="D61" s="167">
        <f>D60*Parametre!$C$112/1000</f>
        <v>0</v>
      </c>
      <c r="E61" s="167">
        <f>E60*Parametre!$C$112/1000</f>
        <v>0</v>
      </c>
      <c r="F61" s="167">
        <f>F60*Parametre!$C$112/1000</f>
        <v>0</v>
      </c>
      <c r="G61" s="167">
        <f>G60*Parametre!$C$112/1000</f>
        <v>0</v>
      </c>
      <c r="H61" s="167">
        <f>H60*Parametre!$C$112/1000</f>
        <v>0</v>
      </c>
      <c r="I61" s="167">
        <f>I60*Parametre!$C$112/1000</f>
        <v>0</v>
      </c>
      <c r="J61" s="167">
        <f>J60*Parametre!$C$112/1000</f>
        <v>0</v>
      </c>
      <c r="K61" s="167">
        <f>K60*Parametre!$C$112/1000</f>
        <v>0</v>
      </c>
      <c r="L61" s="167">
        <f>L60*Parametre!$C$112/1000</f>
        <v>0</v>
      </c>
      <c r="M61" s="167">
        <f>M60*Parametre!$C$112/1000</f>
        <v>0</v>
      </c>
      <c r="N61" s="167">
        <f>N60*Parametre!$C$112/1000</f>
        <v>0</v>
      </c>
      <c r="O61" s="167">
        <f>O60*Parametre!$C$112/1000</f>
        <v>0</v>
      </c>
      <c r="P61" s="167">
        <f>P60*Parametre!$C$112/1000</f>
        <v>0</v>
      </c>
      <c r="Q61" s="167">
        <f>Q60*Parametre!$C$112/1000</f>
        <v>0</v>
      </c>
      <c r="R61" s="167">
        <f>R60*Parametre!$C$112/1000</f>
        <v>0</v>
      </c>
      <c r="S61" s="167">
        <f>S60*Parametre!$C$112/1000</f>
        <v>0</v>
      </c>
      <c r="T61" s="167">
        <f>T60*Parametre!$C$112/1000</f>
        <v>0</v>
      </c>
      <c r="U61" s="167">
        <f>U60*Parametre!$C$112/1000</f>
        <v>0</v>
      </c>
      <c r="V61" s="167">
        <f>V60*Parametre!$C$112/1000</f>
        <v>0</v>
      </c>
      <c r="W61" s="167">
        <f>W60*Parametre!$C$112/1000</f>
        <v>0</v>
      </c>
      <c r="X61" s="167">
        <f>X60*Parametre!$C$112/1000</f>
        <v>0</v>
      </c>
      <c r="Y61" s="167">
        <f>Y60*Parametre!$C$112/1000</f>
        <v>0</v>
      </c>
      <c r="Z61" s="167">
        <f>Z60*Parametre!$C$112/1000</f>
        <v>0</v>
      </c>
      <c r="AA61" s="167">
        <f>AA60*Parametre!$C$112/1000</f>
        <v>0</v>
      </c>
      <c r="AB61" s="167">
        <f>AB60*Parametre!$C$112/1000</f>
        <v>0</v>
      </c>
      <c r="AC61" s="167">
        <f>AC60*Parametre!$C$112/1000</f>
        <v>0</v>
      </c>
      <c r="AD61" s="167">
        <f>AD60*Parametre!$C$112/1000</f>
        <v>0</v>
      </c>
      <c r="AE61" s="167">
        <f>AE60*Parametre!$C$112/1000</f>
        <v>0</v>
      </c>
      <c r="AF61" s="167">
        <f>AF60*Parametre!$C$112/1000</f>
        <v>0</v>
      </c>
      <c r="AG61" s="167">
        <f>AG60*Parametre!$C$112/1000</f>
        <v>0</v>
      </c>
      <c r="AH61" s="167">
        <f>AH60*Parametre!$C$112/1000</f>
        <v>0</v>
      </c>
      <c r="AI61" s="167">
        <f>AI60*Parametre!$C$112/1000</f>
        <v>0</v>
      </c>
      <c r="AJ61" s="167">
        <f>AJ60*Parametre!$C$112/1000</f>
        <v>0</v>
      </c>
      <c r="AK61" s="167">
        <f>AK60*Parametre!$C$112/1000</f>
        <v>0</v>
      </c>
      <c r="AL61" s="167">
        <f>AL60*Parametre!$C$112/1000</f>
        <v>0</v>
      </c>
      <c r="AM61" s="167">
        <f>AM60*Parametre!$C$112/1000</f>
        <v>0</v>
      </c>
      <c r="AN61" s="167">
        <f>AN60*Parametre!$C$112/1000</f>
        <v>0</v>
      </c>
      <c r="AO61" s="167">
        <f>AO60*Parametre!$C$112/1000</f>
        <v>0</v>
      </c>
      <c r="AP61" s="167">
        <f>AP60*Parametre!$C$112/1000</f>
        <v>0</v>
      </c>
      <c r="AQ61" s="167">
        <f>AQ60*Parametre!$C$112/1000</f>
        <v>0</v>
      </c>
    </row>
    <row r="62" spans="2:43" x14ac:dyDescent="0.2">
      <c r="B62" s="36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</row>
    <row r="63" spans="2:43" x14ac:dyDescent="0.2">
      <c r="B63" s="30" t="s">
        <v>0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</row>
    <row r="64" spans="2:43" x14ac:dyDescent="0.2">
      <c r="B64" s="30" t="s">
        <v>476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</row>
    <row r="65" spans="2:43" x14ac:dyDescent="0.2">
      <c r="B65" s="36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</row>
    <row r="66" spans="2:43" x14ac:dyDescent="0.2">
      <c r="B66" s="166" t="s">
        <v>477</v>
      </c>
      <c r="C66" s="163">
        <f>SUM(D66:AQ66)</f>
        <v>0</v>
      </c>
      <c r="D66" s="163">
        <f>D61+D27</f>
        <v>0</v>
      </c>
      <c r="E66" s="163">
        <f t="shared" ref="E66:AG66" si="55">E61+E27</f>
        <v>0</v>
      </c>
      <c r="F66" s="163">
        <f t="shared" si="55"/>
        <v>0</v>
      </c>
      <c r="G66" s="163">
        <f t="shared" si="55"/>
        <v>0</v>
      </c>
      <c r="H66" s="163">
        <f t="shared" si="55"/>
        <v>0</v>
      </c>
      <c r="I66" s="163">
        <f t="shared" si="55"/>
        <v>0</v>
      </c>
      <c r="J66" s="163">
        <f t="shared" si="55"/>
        <v>0</v>
      </c>
      <c r="K66" s="163">
        <f t="shared" si="55"/>
        <v>0</v>
      </c>
      <c r="L66" s="163">
        <f t="shared" si="55"/>
        <v>0</v>
      </c>
      <c r="M66" s="163">
        <f t="shared" si="55"/>
        <v>0</v>
      </c>
      <c r="N66" s="163">
        <f t="shared" si="55"/>
        <v>0</v>
      </c>
      <c r="O66" s="163">
        <f t="shared" si="55"/>
        <v>0</v>
      </c>
      <c r="P66" s="163">
        <f t="shared" si="55"/>
        <v>0</v>
      </c>
      <c r="Q66" s="163">
        <f t="shared" si="55"/>
        <v>0</v>
      </c>
      <c r="R66" s="163">
        <f t="shared" si="55"/>
        <v>0</v>
      </c>
      <c r="S66" s="163">
        <f t="shared" si="55"/>
        <v>0</v>
      </c>
      <c r="T66" s="163">
        <f t="shared" si="55"/>
        <v>0</v>
      </c>
      <c r="U66" s="163">
        <f t="shared" si="55"/>
        <v>0</v>
      </c>
      <c r="V66" s="163">
        <f t="shared" si="55"/>
        <v>0</v>
      </c>
      <c r="W66" s="163">
        <f t="shared" si="55"/>
        <v>0</v>
      </c>
      <c r="X66" s="163">
        <f t="shared" si="55"/>
        <v>0</v>
      </c>
      <c r="Y66" s="163">
        <f t="shared" si="55"/>
        <v>0</v>
      </c>
      <c r="Z66" s="163">
        <f t="shared" si="55"/>
        <v>0</v>
      </c>
      <c r="AA66" s="163">
        <f t="shared" si="55"/>
        <v>0</v>
      </c>
      <c r="AB66" s="163">
        <f t="shared" si="55"/>
        <v>0</v>
      </c>
      <c r="AC66" s="163">
        <f t="shared" si="55"/>
        <v>0</v>
      </c>
      <c r="AD66" s="163">
        <f t="shared" si="55"/>
        <v>0</v>
      </c>
      <c r="AE66" s="163">
        <f t="shared" si="55"/>
        <v>0</v>
      </c>
      <c r="AF66" s="163">
        <f t="shared" si="55"/>
        <v>0</v>
      </c>
      <c r="AG66" s="163">
        <f t="shared" si="55"/>
        <v>0</v>
      </c>
      <c r="AH66" s="163">
        <f t="shared" ref="AH66:AQ66" si="56">AH61+AH27</f>
        <v>0</v>
      </c>
      <c r="AI66" s="163">
        <f t="shared" si="56"/>
        <v>0</v>
      </c>
      <c r="AJ66" s="163">
        <f t="shared" si="56"/>
        <v>0</v>
      </c>
      <c r="AK66" s="163">
        <f t="shared" si="56"/>
        <v>0</v>
      </c>
      <c r="AL66" s="163">
        <f t="shared" si="56"/>
        <v>0</v>
      </c>
      <c r="AM66" s="163">
        <f t="shared" si="56"/>
        <v>0</v>
      </c>
      <c r="AN66" s="163">
        <f t="shared" si="56"/>
        <v>0</v>
      </c>
      <c r="AO66" s="163">
        <f t="shared" si="56"/>
        <v>0</v>
      </c>
      <c r="AP66" s="163">
        <f t="shared" si="56"/>
        <v>0</v>
      </c>
      <c r="AQ66" s="163">
        <f t="shared" si="56"/>
        <v>0</v>
      </c>
    </row>
    <row r="67" spans="2:43" x14ac:dyDescent="0.2">
      <c r="B67" s="36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</row>
    <row r="69" spans="2:43" x14ac:dyDescent="0.2">
      <c r="B69" s="123"/>
      <c r="C69" s="31"/>
      <c r="D69" s="31" t="s">
        <v>279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</row>
    <row r="70" spans="2:43" x14ac:dyDescent="0.2">
      <c r="B70" s="325" t="s">
        <v>478</v>
      </c>
      <c r="C70" s="32"/>
      <c r="D70" s="33">
        <v>1</v>
      </c>
      <c r="E70" s="33">
        <v>2</v>
      </c>
      <c r="F70" s="33">
        <v>3</v>
      </c>
      <c r="G70" s="33">
        <v>4</v>
      </c>
      <c r="H70" s="33">
        <v>5</v>
      </c>
      <c r="I70" s="33">
        <v>6</v>
      </c>
      <c r="J70" s="33">
        <v>7</v>
      </c>
      <c r="K70" s="33">
        <v>8</v>
      </c>
      <c r="L70" s="33">
        <v>9</v>
      </c>
      <c r="M70" s="33">
        <v>10</v>
      </c>
      <c r="N70" s="33">
        <v>11</v>
      </c>
      <c r="O70" s="33">
        <v>12</v>
      </c>
      <c r="P70" s="33">
        <v>13</v>
      </c>
      <c r="Q70" s="33">
        <v>14</v>
      </c>
      <c r="R70" s="33">
        <v>15</v>
      </c>
      <c r="S70" s="33">
        <v>16</v>
      </c>
      <c r="T70" s="33">
        <v>17</v>
      </c>
      <c r="U70" s="33">
        <v>18</v>
      </c>
      <c r="V70" s="33">
        <v>19</v>
      </c>
      <c r="W70" s="33">
        <v>20</v>
      </c>
      <c r="X70" s="33">
        <v>21</v>
      </c>
      <c r="Y70" s="33">
        <v>22</v>
      </c>
      <c r="Z70" s="33">
        <v>23</v>
      </c>
      <c r="AA70" s="33">
        <v>24</v>
      </c>
      <c r="AB70" s="33">
        <v>25</v>
      </c>
      <c r="AC70" s="33">
        <v>26</v>
      </c>
      <c r="AD70" s="33">
        <v>27</v>
      </c>
      <c r="AE70" s="33">
        <v>28</v>
      </c>
      <c r="AF70" s="33">
        <v>29</v>
      </c>
      <c r="AG70" s="33">
        <v>30</v>
      </c>
      <c r="AH70" s="33">
        <v>31</v>
      </c>
      <c r="AI70" s="33">
        <v>32</v>
      </c>
      <c r="AJ70" s="33">
        <v>33</v>
      </c>
      <c r="AK70" s="33">
        <v>34</v>
      </c>
      <c r="AL70" s="33">
        <v>35</v>
      </c>
      <c r="AM70" s="33">
        <v>36</v>
      </c>
      <c r="AN70" s="33">
        <v>37</v>
      </c>
      <c r="AO70" s="33">
        <v>38</v>
      </c>
      <c r="AP70" s="33">
        <v>39</v>
      </c>
      <c r="AQ70" s="33">
        <v>40</v>
      </c>
    </row>
    <row r="71" spans="2:43" x14ac:dyDescent="0.2">
      <c r="B71" s="326"/>
      <c r="C71" s="34" t="s">
        <v>281</v>
      </c>
      <c r="D71" s="35">
        <f>D4</f>
        <v>2025</v>
      </c>
      <c r="E71" s="35">
        <f t="shared" ref="E71:AG71" si="57">E4</f>
        <v>2026</v>
      </c>
      <c r="F71" s="35">
        <f t="shared" si="57"/>
        <v>2027</v>
      </c>
      <c r="G71" s="35">
        <f t="shared" si="57"/>
        <v>2028</v>
      </c>
      <c r="H71" s="35">
        <f t="shared" si="57"/>
        <v>2029</v>
      </c>
      <c r="I71" s="35">
        <f t="shared" si="57"/>
        <v>2030</v>
      </c>
      <c r="J71" s="35">
        <f t="shared" si="57"/>
        <v>2031</v>
      </c>
      <c r="K71" s="35">
        <f t="shared" si="57"/>
        <v>2032</v>
      </c>
      <c r="L71" s="35">
        <f t="shared" si="57"/>
        <v>2033</v>
      </c>
      <c r="M71" s="35">
        <f t="shared" si="57"/>
        <v>2034</v>
      </c>
      <c r="N71" s="35">
        <f t="shared" si="57"/>
        <v>2035</v>
      </c>
      <c r="O71" s="35">
        <f t="shared" si="57"/>
        <v>2036</v>
      </c>
      <c r="P71" s="35">
        <f t="shared" si="57"/>
        <v>2037</v>
      </c>
      <c r="Q71" s="35">
        <f t="shared" si="57"/>
        <v>2038</v>
      </c>
      <c r="R71" s="35">
        <f t="shared" si="57"/>
        <v>2039</v>
      </c>
      <c r="S71" s="35">
        <f t="shared" si="57"/>
        <v>2040</v>
      </c>
      <c r="T71" s="35">
        <f t="shared" si="57"/>
        <v>2041</v>
      </c>
      <c r="U71" s="35">
        <f t="shared" si="57"/>
        <v>2042</v>
      </c>
      <c r="V71" s="35">
        <f t="shared" si="57"/>
        <v>2043</v>
      </c>
      <c r="W71" s="35">
        <f t="shared" si="57"/>
        <v>2044</v>
      </c>
      <c r="X71" s="35">
        <f t="shared" si="57"/>
        <v>2045</v>
      </c>
      <c r="Y71" s="35">
        <f t="shared" si="57"/>
        <v>2046</v>
      </c>
      <c r="Z71" s="35">
        <f t="shared" si="57"/>
        <v>2047</v>
      </c>
      <c r="AA71" s="35">
        <f t="shared" si="57"/>
        <v>2048</v>
      </c>
      <c r="AB71" s="35">
        <f t="shared" si="57"/>
        <v>2049</v>
      </c>
      <c r="AC71" s="35">
        <f t="shared" si="57"/>
        <v>2050</v>
      </c>
      <c r="AD71" s="35">
        <f t="shared" si="57"/>
        <v>2051</v>
      </c>
      <c r="AE71" s="35">
        <f t="shared" si="57"/>
        <v>2052</v>
      </c>
      <c r="AF71" s="35">
        <f t="shared" si="57"/>
        <v>2053</v>
      </c>
      <c r="AG71" s="35">
        <f t="shared" si="57"/>
        <v>2054</v>
      </c>
      <c r="AH71" s="35">
        <f t="shared" ref="AH71:AQ71" si="58">AH4</f>
        <v>2055</v>
      </c>
      <c r="AI71" s="35">
        <f t="shared" si="58"/>
        <v>2056</v>
      </c>
      <c r="AJ71" s="35">
        <f t="shared" si="58"/>
        <v>2057</v>
      </c>
      <c r="AK71" s="35">
        <f t="shared" si="58"/>
        <v>2058</v>
      </c>
      <c r="AL71" s="35">
        <f t="shared" si="58"/>
        <v>2059</v>
      </c>
      <c r="AM71" s="35">
        <f t="shared" si="58"/>
        <v>2060</v>
      </c>
      <c r="AN71" s="35">
        <f t="shared" si="58"/>
        <v>2061</v>
      </c>
      <c r="AO71" s="35">
        <f t="shared" si="58"/>
        <v>2062</v>
      </c>
      <c r="AP71" s="35">
        <f t="shared" si="58"/>
        <v>2063</v>
      </c>
      <c r="AQ71" s="35">
        <f t="shared" si="58"/>
        <v>2064</v>
      </c>
    </row>
    <row r="72" spans="2:43" x14ac:dyDescent="0.2">
      <c r="B72" s="159" t="s">
        <v>445</v>
      </c>
      <c r="C72" s="160">
        <f>SUM(D72:AQ72)</f>
        <v>0</v>
      </c>
      <c r="D72" s="161">
        <f>D66*Parametre!C121/1000</f>
        <v>0</v>
      </c>
      <c r="E72" s="161">
        <f>E66*Parametre!D121/1000</f>
        <v>0</v>
      </c>
      <c r="F72" s="161">
        <f>F66*Parametre!E121/1000</f>
        <v>0</v>
      </c>
      <c r="G72" s="161">
        <f>G66*Parametre!F121/1000</f>
        <v>0</v>
      </c>
      <c r="H72" s="161">
        <f>H66*Parametre!G121/1000</f>
        <v>0</v>
      </c>
      <c r="I72" s="161">
        <f>I66*Parametre!H121/1000</f>
        <v>0</v>
      </c>
      <c r="J72" s="161">
        <f>J66*Parametre!I121/1000</f>
        <v>0</v>
      </c>
      <c r="K72" s="161">
        <f>K66*Parametre!J121/1000</f>
        <v>0</v>
      </c>
      <c r="L72" s="161">
        <f>L66*Parametre!K121/1000</f>
        <v>0</v>
      </c>
      <c r="M72" s="161">
        <f>M66*Parametre!L121/1000</f>
        <v>0</v>
      </c>
      <c r="N72" s="161">
        <f>N66*Parametre!M121/1000</f>
        <v>0</v>
      </c>
      <c r="O72" s="161">
        <f>O66*Parametre!N121/1000</f>
        <v>0</v>
      </c>
      <c r="P72" s="161">
        <f>P66*Parametre!O121/1000</f>
        <v>0</v>
      </c>
      <c r="Q72" s="161">
        <f>Q66*Parametre!P121/1000</f>
        <v>0</v>
      </c>
      <c r="R72" s="161">
        <f>R66*Parametre!Q121/1000</f>
        <v>0</v>
      </c>
      <c r="S72" s="161">
        <f>S66*Parametre!R121/1000</f>
        <v>0</v>
      </c>
      <c r="T72" s="161">
        <f>T66*Parametre!S121/1000</f>
        <v>0</v>
      </c>
      <c r="U72" s="161">
        <f>U66*Parametre!T121/1000</f>
        <v>0</v>
      </c>
      <c r="V72" s="161">
        <f>V66*Parametre!U121/1000</f>
        <v>0</v>
      </c>
      <c r="W72" s="161">
        <f>W66*Parametre!V121/1000</f>
        <v>0</v>
      </c>
      <c r="X72" s="161">
        <f>X66*Parametre!W121/1000</f>
        <v>0</v>
      </c>
      <c r="Y72" s="161">
        <f>Y66*Parametre!X121/1000</f>
        <v>0</v>
      </c>
      <c r="Z72" s="161">
        <f>Z66*Parametre!Y121/1000</f>
        <v>0</v>
      </c>
      <c r="AA72" s="161">
        <f>AA66*Parametre!Z121/1000</f>
        <v>0</v>
      </c>
      <c r="AB72" s="161">
        <f>AB66*Parametre!AA121/1000</f>
        <v>0</v>
      </c>
      <c r="AC72" s="161">
        <f>AC66*Parametre!AB121/1000</f>
        <v>0</v>
      </c>
      <c r="AD72" s="161">
        <f>AD66*Parametre!AC121/1000</f>
        <v>0</v>
      </c>
      <c r="AE72" s="161">
        <f>AE66*Parametre!AD121/1000</f>
        <v>0</v>
      </c>
      <c r="AF72" s="161">
        <f>AF66*Parametre!AE121/1000</f>
        <v>0</v>
      </c>
      <c r="AG72" s="161">
        <f>AG66*Parametre!AF121/1000</f>
        <v>0</v>
      </c>
      <c r="AH72" s="161">
        <f>AH66*Parametre!AG121/1000</f>
        <v>0</v>
      </c>
      <c r="AI72" s="161">
        <f>AI66*Parametre!AH121/1000</f>
        <v>0</v>
      </c>
      <c r="AJ72" s="161">
        <f>AJ66*Parametre!AI121/1000</f>
        <v>0</v>
      </c>
      <c r="AK72" s="161">
        <f>AK66*Parametre!AJ121/1000</f>
        <v>0</v>
      </c>
      <c r="AL72" s="161">
        <f>AL66*Parametre!AK121/1000</f>
        <v>0</v>
      </c>
      <c r="AM72" s="161">
        <f>AM66*Parametre!AL121/1000</f>
        <v>0</v>
      </c>
      <c r="AN72" s="161">
        <f>AN66*Parametre!AM121/1000</f>
        <v>0</v>
      </c>
      <c r="AO72" s="161">
        <f>AO66*Parametre!AN121/1000</f>
        <v>0</v>
      </c>
      <c r="AP72" s="161">
        <f>AP66*Parametre!AO121/1000</f>
        <v>0</v>
      </c>
      <c r="AQ72" s="161">
        <f>AQ66*Parametre!AP121/1000</f>
        <v>0</v>
      </c>
    </row>
  </sheetData>
  <mergeCells count="7">
    <mergeCell ref="B70:B71"/>
    <mergeCell ref="B2:B3"/>
    <mergeCell ref="B11:B12"/>
    <mergeCell ref="B20:B21"/>
    <mergeCell ref="B30:B31"/>
    <mergeCell ref="B41:B42"/>
    <mergeCell ref="B52:B5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99"/>
  </sheetPr>
  <dimension ref="B2:AQ35"/>
  <sheetViews>
    <sheetView zoomScaleNormal="100" workbookViewId="0"/>
  </sheetViews>
  <sheetFormatPr defaultColWidth="9.140625" defaultRowHeight="11.25" x14ac:dyDescent="0.2"/>
  <cols>
    <col min="1" max="1" width="3.85546875" style="265" customWidth="1"/>
    <col min="2" max="2" width="48.140625" style="265" bestFit="1" customWidth="1"/>
    <col min="3" max="3" width="9.42578125" style="265" bestFit="1" customWidth="1"/>
    <col min="4" max="5" width="4.5703125" style="265" bestFit="1" customWidth="1"/>
    <col min="6" max="6" width="8.5703125" style="265" bestFit="1" customWidth="1"/>
    <col min="7" max="10" width="9.42578125" style="265" bestFit="1" customWidth="1"/>
    <col min="11" max="43" width="4.5703125" style="265" bestFit="1" customWidth="1"/>
    <col min="44" max="16384" width="9.140625" style="265"/>
  </cols>
  <sheetData>
    <row r="2" spans="2:43" x14ac:dyDescent="0.2">
      <c r="B2" s="266"/>
      <c r="C2" s="266"/>
      <c r="D2" s="266" t="s">
        <v>279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</row>
    <row r="3" spans="2:43" x14ac:dyDescent="0.2">
      <c r="B3" s="267" t="s">
        <v>479</v>
      </c>
      <c r="C3" s="267"/>
      <c r="D3" s="268">
        <v>1</v>
      </c>
      <c r="E3" s="268">
        <v>2</v>
      </c>
      <c r="F3" s="268">
        <v>3</v>
      </c>
      <c r="G3" s="268">
        <v>4</v>
      </c>
      <c r="H3" s="268">
        <v>5</v>
      </c>
      <c r="I3" s="268">
        <v>6</v>
      </c>
      <c r="J3" s="268">
        <v>7</v>
      </c>
      <c r="K3" s="268">
        <v>8</v>
      </c>
      <c r="L3" s="268">
        <v>9</v>
      </c>
      <c r="M3" s="268">
        <v>10</v>
      </c>
      <c r="N3" s="268">
        <v>11</v>
      </c>
      <c r="O3" s="268">
        <v>12</v>
      </c>
      <c r="P3" s="268">
        <v>13</v>
      </c>
      <c r="Q3" s="268">
        <v>14</v>
      </c>
      <c r="R3" s="268">
        <v>15</v>
      </c>
      <c r="S3" s="268">
        <v>16</v>
      </c>
      <c r="T3" s="268">
        <v>17</v>
      </c>
      <c r="U3" s="268">
        <v>18</v>
      </c>
      <c r="V3" s="268">
        <v>19</v>
      </c>
      <c r="W3" s="268">
        <v>20</v>
      </c>
      <c r="X3" s="268">
        <v>21</v>
      </c>
      <c r="Y3" s="268">
        <v>22</v>
      </c>
      <c r="Z3" s="268">
        <v>23</v>
      </c>
      <c r="AA3" s="268">
        <v>24</v>
      </c>
      <c r="AB3" s="268">
        <v>25</v>
      </c>
      <c r="AC3" s="268">
        <v>26</v>
      </c>
      <c r="AD3" s="268">
        <v>27</v>
      </c>
      <c r="AE3" s="268">
        <v>28</v>
      </c>
      <c r="AF3" s="268">
        <v>29</v>
      </c>
      <c r="AG3" s="268">
        <v>30</v>
      </c>
      <c r="AH3" s="268">
        <v>31</v>
      </c>
      <c r="AI3" s="268">
        <v>32</v>
      </c>
      <c r="AJ3" s="268">
        <v>33</v>
      </c>
      <c r="AK3" s="268">
        <v>34</v>
      </c>
      <c r="AL3" s="268">
        <v>35</v>
      </c>
      <c r="AM3" s="268">
        <v>36</v>
      </c>
      <c r="AN3" s="268">
        <v>37</v>
      </c>
      <c r="AO3" s="268">
        <v>38</v>
      </c>
      <c r="AP3" s="268">
        <v>39</v>
      </c>
      <c r="AQ3" s="268">
        <v>40</v>
      </c>
    </row>
    <row r="4" spans="2:43" x14ac:dyDescent="0.2">
      <c r="B4" s="269" t="s">
        <v>336</v>
      </c>
      <c r="C4" s="270" t="s">
        <v>281</v>
      </c>
      <c r="D4" s="271">
        <v>2024</v>
      </c>
      <c r="E4" s="271">
        <f>$D$4+D3</f>
        <v>2025</v>
      </c>
      <c r="F4" s="271">
        <f>$D$4+E3</f>
        <v>2026</v>
      </c>
      <c r="G4" s="271">
        <f t="shared" ref="G4:AG4" si="0">$D$4+F3</f>
        <v>2027</v>
      </c>
      <c r="H4" s="271">
        <f t="shared" si="0"/>
        <v>2028</v>
      </c>
      <c r="I4" s="271">
        <f t="shared" si="0"/>
        <v>2029</v>
      </c>
      <c r="J4" s="271">
        <f t="shared" si="0"/>
        <v>2030</v>
      </c>
      <c r="K4" s="271">
        <f t="shared" si="0"/>
        <v>2031</v>
      </c>
      <c r="L4" s="271">
        <f t="shared" si="0"/>
        <v>2032</v>
      </c>
      <c r="M4" s="271">
        <f t="shared" si="0"/>
        <v>2033</v>
      </c>
      <c r="N4" s="271">
        <f t="shared" si="0"/>
        <v>2034</v>
      </c>
      <c r="O4" s="271">
        <f t="shared" si="0"/>
        <v>2035</v>
      </c>
      <c r="P4" s="271">
        <f t="shared" si="0"/>
        <v>2036</v>
      </c>
      <c r="Q4" s="271">
        <f t="shared" si="0"/>
        <v>2037</v>
      </c>
      <c r="R4" s="271">
        <f t="shared" si="0"/>
        <v>2038</v>
      </c>
      <c r="S4" s="271">
        <f t="shared" si="0"/>
        <v>2039</v>
      </c>
      <c r="T4" s="271">
        <f t="shared" si="0"/>
        <v>2040</v>
      </c>
      <c r="U4" s="271">
        <f t="shared" si="0"/>
        <v>2041</v>
      </c>
      <c r="V4" s="271">
        <f t="shared" si="0"/>
        <v>2042</v>
      </c>
      <c r="W4" s="271">
        <f t="shared" si="0"/>
        <v>2043</v>
      </c>
      <c r="X4" s="271">
        <f t="shared" si="0"/>
        <v>2044</v>
      </c>
      <c r="Y4" s="271">
        <f t="shared" si="0"/>
        <v>2045</v>
      </c>
      <c r="Z4" s="271">
        <f t="shared" si="0"/>
        <v>2046</v>
      </c>
      <c r="AA4" s="271">
        <f t="shared" si="0"/>
        <v>2047</v>
      </c>
      <c r="AB4" s="271">
        <f t="shared" si="0"/>
        <v>2048</v>
      </c>
      <c r="AC4" s="271">
        <f t="shared" si="0"/>
        <v>2049</v>
      </c>
      <c r="AD4" s="271">
        <f t="shared" si="0"/>
        <v>2050</v>
      </c>
      <c r="AE4" s="271">
        <f t="shared" si="0"/>
        <v>2051</v>
      </c>
      <c r="AF4" s="271">
        <f t="shared" si="0"/>
        <v>2052</v>
      </c>
      <c r="AG4" s="271">
        <f t="shared" si="0"/>
        <v>2053</v>
      </c>
      <c r="AH4" s="271">
        <f t="shared" ref="AH4" si="1">$D$4+AG3</f>
        <v>2054</v>
      </c>
      <c r="AI4" s="271">
        <f t="shared" ref="AI4" si="2">$D$4+AH3</f>
        <v>2055</v>
      </c>
      <c r="AJ4" s="271">
        <f t="shared" ref="AJ4" si="3">$D$4+AI3</f>
        <v>2056</v>
      </c>
      <c r="AK4" s="271">
        <f t="shared" ref="AK4" si="4">$D$4+AJ3</f>
        <v>2057</v>
      </c>
      <c r="AL4" s="271">
        <f t="shared" ref="AL4" si="5">$D$4+AK3</f>
        <v>2058</v>
      </c>
      <c r="AM4" s="271">
        <f t="shared" ref="AM4" si="6">$D$4+AL3</f>
        <v>2059</v>
      </c>
      <c r="AN4" s="271">
        <f t="shared" ref="AN4" si="7">$D$4+AM3</f>
        <v>2060</v>
      </c>
      <c r="AO4" s="271">
        <f t="shared" ref="AO4" si="8">$D$4+AN3</f>
        <v>2061</v>
      </c>
      <c r="AP4" s="271">
        <f t="shared" ref="AP4" si="9">$D$4+AO3</f>
        <v>2062</v>
      </c>
      <c r="AQ4" s="271">
        <f t="shared" ref="AQ4" si="10">$D$4+AP3</f>
        <v>2063</v>
      </c>
    </row>
    <row r="5" spans="2:43" ht="11.85" customHeight="1" x14ac:dyDescent="0.2">
      <c r="B5" s="266" t="s">
        <v>245</v>
      </c>
      <c r="C5" s="272">
        <f>SUM(D5:AQ5)</f>
        <v>89988588.1578013</v>
      </c>
      <c r="D5" s="273"/>
      <c r="E5" s="273">
        <v>0</v>
      </c>
      <c r="F5" s="273">
        <v>6116893.7269791784</v>
      </c>
      <c r="G5" s="273">
        <v>12145546.566614039</v>
      </c>
      <c r="H5" s="273">
        <v>18085958.518904574</v>
      </c>
      <c r="I5" s="273">
        <v>23938129.583850805</v>
      </c>
      <c r="J5" s="273">
        <v>29702059.761452708</v>
      </c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</row>
    <row r="6" spans="2:43" ht="11.85" customHeight="1" x14ac:dyDescent="0.2">
      <c r="B6" s="266" t="s">
        <v>246</v>
      </c>
      <c r="C6" s="272">
        <f t="shared" ref="C6:C9" si="11">SUM(D6:AQ6)</f>
        <v>11930.895107873272</v>
      </c>
      <c r="D6" s="273"/>
      <c r="E6" s="273">
        <v>0</v>
      </c>
      <c r="F6" s="273">
        <v>804.26317561036285</v>
      </c>
      <c r="G6" s="273">
        <v>1601.8737249066173</v>
      </c>
      <c r="H6" s="273">
        <v>2392.8316478887627</v>
      </c>
      <c r="I6" s="273">
        <v>3177.1369445567993</v>
      </c>
      <c r="J6" s="273">
        <v>3954.7896149107282</v>
      </c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</row>
    <row r="7" spans="2:43" ht="11.85" customHeight="1" x14ac:dyDescent="0.2">
      <c r="B7" s="266" t="s">
        <v>247</v>
      </c>
      <c r="C7" s="272">
        <f t="shared" si="11"/>
        <v>2301.2017861720369</v>
      </c>
      <c r="D7" s="273"/>
      <c r="E7" s="273">
        <v>0</v>
      </c>
      <c r="F7" s="273">
        <v>153.41617514601529</v>
      </c>
      <c r="G7" s="273">
        <v>306.83030824112103</v>
      </c>
      <c r="H7" s="273">
        <v>460.24239928531699</v>
      </c>
      <c r="I7" s="273">
        <v>613.65244827860329</v>
      </c>
      <c r="J7" s="273">
        <v>767.06045522098009</v>
      </c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</row>
    <row r="8" spans="2:43" ht="11.85" customHeight="1" x14ac:dyDescent="0.2">
      <c r="B8" s="268" t="s">
        <v>480</v>
      </c>
      <c r="C8" s="286">
        <f t="shared" si="11"/>
        <v>0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</row>
    <row r="9" spans="2:43" ht="10.35" customHeight="1" x14ac:dyDescent="0.2">
      <c r="B9" s="267" t="s">
        <v>281</v>
      </c>
      <c r="C9" s="274">
        <f t="shared" si="11"/>
        <v>90002820.254695356</v>
      </c>
      <c r="D9" s="274">
        <f>SUM(D5:D8)</f>
        <v>0</v>
      </c>
      <c r="E9" s="274">
        <f t="shared" ref="E9:AG9" si="12">SUM(E5:E8)</f>
        <v>0</v>
      </c>
      <c r="F9" s="274">
        <f t="shared" si="12"/>
        <v>6117851.4063299345</v>
      </c>
      <c r="G9" s="274">
        <f t="shared" si="12"/>
        <v>12147455.270647187</v>
      </c>
      <c r="H9" s="274">
        <f t="shared" si="12"/>
        <v>18088811.592951749</v>
      </c>
      <c r="I9" s="274">
        <f t="shared" si="12"/>
        <v>23941920.373243641</v>
      </c>
      <c r="J9" s="274">
        <f t="shared" si="12"/>
        <v>29706781.611522842</v>
      </c>
      <c r="K9" s="274">
        <f t="shared" si="12"/>
        <v>0</v>
      </c>
      <c r="L9" s="274">
        <f t="shared" si="12"/>
        <v>0</v>
      </c>
      <c r="M9" s="274">
        <f t="shared" si="12"/>
        <v>0</v>
      </c>
      <c r="N9" s="274">
        <f t="shared" si="12"/>
        <v>0</v>
      </c>
      <c r="O9" s="274">
        <f t="shared" si="12"/>
        <v>0</v>
      </c>
      <c r="P9" s="274">
        <f t="shared" si="12"/>
        <v>0</v>
      </c>
      <c r="Q9" s="274">
        <f t="shared" si="12"/>
        <v>0</v>
      </c>
      <c r="R9" s="274">
        <f t="shared" si="12"/>
        <v>0</v>
      </c>
      <c r="S9" s="274">
        <f t="shared" si="12"/>
        <v>0</v>
      </c>
      <c r="T9" s="274">
        <f t="shared" si="12"/>
        <v>0</v>
      </c>
      <c r="U9" s="274">
        <f t="shared" si="12"/>
        <v>0</v>
      </c>
      <c r="V9" s="274">
        <f t="shared" si="12"/>
        <v>0</v>
      </c>
      <c r="W9" s="274">
        <f t="shared" si="12"/>
        <v>0</v>
      </c>
      <c r="X9" s="274">
        <f t="shared" si="12"/>
        <v>0</v>
      </c>
      <c r="Y9" s="274">
        <f t="shared" si="12"/>
        <v>0</v>
      </c>
      <c r="Z9" s="274">
        <f t="shared" si="12"/>
        <v>0</v>
      </c>
      <c r="AA9" s="274">
        <f t="shared" si="12"/>
        <v>0</v>
      </c>
      <c r="AB9" s="274">
        <f t="shared" si="12"/>
        <v>0</v>
      </c>
      <c r="AC9" s="274">
        <f t="shared" si="12"/>
        <v>0</v>
      </c>
      <c r="AD9" s="274">
        <f t="shared" si="12"/>
        <v>0</v>
      </c>
      <c r="AE9" s="274">
        <f t="shared" si="12"/>
        <v>0</v>
      </c>
      <c r="AF9" s="274">
        <f t="shared" si="12"/>
        <v>0</v>
      </c>
      <c r="AG9" s="274">
        <f t="shared" si="12"/>
        <v>0</v>
      </c>
      <c r="AH9" s="274">
        <f t="shared" ref="AH9:AQ9" si="13">SUM(AH5:AH8)</f>
        <v>0</v>
      </c>
      <c r="AI9" s="274">
        <f t="shared" si="13"/>
        <v>0</v>
      </c>
      <c r="AJ9" s="274">
        <f t="shared" si="13"/>
        <v>0</v>
      </c>
      <c r="AK9" s="274">
        <f t="shared" si="13"/>
        <v>0</v>
      </c>
      <c r="AL9" s="274">
        <f t="shared" si="13"/>
        <v>0</v>
      </c>
      <c r="AM9" s="274">
        <f t="shared" si="13"/>
        <v>0</v>
      </c>
      <c r="AN9" s="274">
        <f t="shared" si="13"/>
        <v>0</v>
      </c>
      <c r="AO9" s="274">
        <f t="shared" si="13"/>
        <v>0</v>
      </c>
      <c r="AP9" s="274">
        <f t="shared" si="13"/>
        <v>0</v>
      </c>
      <c r="AQ9" s="274">
        <f t="shared" si="13"/>
        <v>0</v>
      </c>
    </row>
    <row r="12" spans="2:43" x14ac:dyDescent="0.2">
      <c r="B12" s="266"/>
      <c r="C12" s="266"/>
      <c r="D12" s="266" t="s">
        <v>279</v>
      </c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</row>
    <row r="13" spans="2:43" x14ac:dyDescent="0.2">
      <c r="B13" s="267" t="s">
        <v>481</v>
      </c>
      <c r="C13" s="267"/>
      <c r="D13" s="268">
        <v>1</v>
      </c>
      <c r="E13" s="268">
        <v>2</v>
      </c>
      <c r="F13" s="268">
        <v>3</v>
      </c>
      <c r="G13" s="268">
        <v>4</v>
      </c>
      <c r="H13" s="268">
        <v>5</v>
      </c>
      <c r="I13" s="268">
        <v>6</v>
      </c>
      <c r="J13" s="268">
        <v>7</v>
      </c>
      <c r="K13" s="268">
        <v>8</v>
      </c>
      <c r="L13" s="268">
        <v>9</v>
      </c>
      <c r="M13" s="268">
        <v>10</v>
      </c>
      <c r="N13" s="268">
        <v>11</v>
      </c>
      <c r="O13" s="268">
        <v>12</v>
      </c>
      <c r="P13" s="268">
        <v>13</v>
      </c>
      <c r="Q13" s="268">
        <v>14</v>
      </c>
      <c r="R13" s="268">
        <v>15</v>
      </c>
      <c r="S13" s="268">
        <v>16</v>
      </c>
      <c r="T13" s="268">
        <v>17</v>
      </c>
      <c r="U13" s="268">
        <v>18</v>
      </c>
      <c r="V13" s="268">
        <v>19</v>
      </c>
      <c r="W13" s="268">
        <v>20</v>
      </c>
      <c r="X13" s="268">
        <v>21</v>
      </c>
      <c r="Y13" s="268">
        <v>22</v>
      </c>
      <c r="Z13" s="268">
        <v>23</v>
      </c>
      <c r="AA13" s="268">
        <v>24</v>
      </c>
      <c r="AB13" s="268">
        <v>25</v>
      </c>
      <c r="AC13" s="268">
        <v>26</v>
      </c>
      <c r="AD13" s="268">
        <v>27</v>
      </c>
      <c r="AE13" s="268">
        <v>28</v>
      </c>
      <c r="AF13" s="268">
        <v>29</v>
      </c>
      <c r="AG13" s="268">
        <v>30</v>
      </c>
      <c r="AH13" s="268">
        <v>31</v>
      </c>
      <c r="AI13" s="268">
        <v>32</v>
      </c>
      <c r="AJ13" s="268">
        <v>33</v>
      </c>
      <c r="AK13" s="268">
        <v>34</v>
      </c>
      <c r="AL13" s="268">
        <v>35</v>
      </c>
      <c r="AM13" s="268">
        <v>36</v>
      </c>
      <c r="AN13" s="268">
        <v>37</v>
      </c>
      <c r="AO13" s="268">
        <v>38</v>
      </c>
      <c r="AP13" s="268">
        <v>39</v>
      </c>
      <c r="AQ13" s="268">
        <v>40</v>
      </c>
    </row>
    <row r="14" spans="2:43" x14ac:dyDescent="0.2">
      <c r="B14" s="269" t="s">
        <v>344</v>
      </c>
      <c r="C14" s="270" t="s">
        <v>281</v>
      </c>
      <c r="D14" s="271">
        <f t="shared" ref="D14:AG14" si="14">D4</f>
        <v>2024</v>
      </c>
      <c r="E14" s="271">
        <f t="shared" si="14"/>
        <v>2025</v>
      </c>
      <c r="F14" s="271">
        <f t="shared" si="14"/>
        <v>2026</v>
      </c>
      <c r="G14" s="271">
        <f t="shared" si="14"/>
        <v>2027</v>
      </c>
      <c r="H14" s="271">
        <f t="shared" si="14"/>
        <v>2028</v>
      </c>
      <c r="I14" s="271">
        <f t="shared" si="14"/>
        <v>2029</v>
      </c>
      <c r="J14" s="271">
        <f t="shared" si="14"/>
        <v>2030</v>
      </c>
      <c r="K14" s="271">
        <f t="shared" si="14"/>
        <v>2031</v>
      </c>
      <c r="L14" s="271">
        <f t="shared" si="14"/>
        <v>2032</v>
      </c>
      <c r="M14" s="271">
        <f t="shared" si="14"/>
        <v>2033</v>
      </c>
      <c r="N14" s="271">
        <f t="shared" si="14"/>
        <v>2034</v>
      </c>
      <c r="O14" s="271">
        <f t="shared" si="14"/>
        <v>2035</v>
      </c>
      <c r="P14" s="271">
        <f t="shared" si="14"/>
        <v>2036</v>
      </c>
      <c r="Q14" s="271">
        <f t="shared" si="14"/>
        <v>2037</v>
      </c>
      <c r="R14" s="271">
        <f t="shared" si="14"/>
        <v>2038</v>
      </c>
      <c r="S14" s="271">
        <f t="shared" si="14"/>
        <v>2039</v>
      </c>
      <c r="T14" s="271">
        <f t="shared" si="14"/>
        <v>2040</v>
      </c>
      <c r="U14" s="271">
        <f t="shared" si="14"/>
        <v>2041</v>
      </c>
      <c r="V14" s="271">
        <f t="shared" si="14"/>
        <v>2042</v>
      </c>
      <c r="W14" s="271">
        <f t="shared" si="14"/>
        <v>2043</v>
      </c>
      <c r="X14" s="271">
        <f t="shared" si="14"/>
        <v>2044</v>
      </c>
      <c r="Y14" s="271">
        <f t="shared" si="14"/>
        <v>2045</v>
      </c>
      <c r="Z14" s="271">
        <f t="shared" si="14"/>
        <v>2046</v>
      </c>
      <c r="AA14" s="271">
        <f t="shared" si="14"/>
        <v>2047</v>
      </c>
      <c r="AB14" s="271">
        <f t="shared" si="14"/>
        <v>2048</v>
      </c>
      <c r="AC14" s="271">
        <f t="shared" si="14"/>
        <v>2049</v>
      </c>
      <c r="AD14" s="271">
        <f t="shared" si="14"/>
        <v>2050</v>
      </c>
      <c r="AE14" s="271">
        <f t="shared" si="14"/>
        <v>2051</v>
      </c>
      <c r="AF14" s="271">
        <f t="shared" si="14"/>
        <v>2052</v>
      </c>
      <c r="AG14" s="271">
        <f t="shared" si="14"/>
        <v>2053</v>
      </c>
      <c r="AH14" s="271">
        <f t="shared" ref="AH14:AQ14" si="15">AH4</f>
        <v>2054</v>
      </c>
      <c r="AI14" s="271">
        <f t="shared" si="15"/>
        <v>2055</v>
      </c>
      <c r="AJ14" s="271">
        <f t="shared" si="15"/>
        <v>2056</v>
      </c>
      <c r="AK14" s="271">
        <f t="shared" si="15"/>
        <v>2057</v>
      </c>
      <c r="AL14" s="271">
        <f t="shared" si="15"/>
        <v>2058</v>
      </c>
      <c r="AM14" s="271">
        <f t="shared" si="15"/>
        <v>2059</v>
      </c>
      <c r="AN14" s="271">
        <f t="shared" si="15"/>
        <v>2060</v>
      </c>
      <c r="AO14" s="271">
        <f t="shared" si="15"/>
        <v>2061</v>
      </c>
      <c r="AP14" s="271">
        <f t="shared" si="15"/>
        <v>2062</v>
      </c>
      <c r="AQ14" s="271">
        <f t="shared" si="15"/>
        <v>2063</v>
      </c>
    </row>
    <row r="15" spans="2:43" x14ac:dyDescent="0.2">
      <c r="B15" s="266" t="s">
        <v>245</v>
      </c>
      <c r="C15" s="272">
        <f t="shared" ref="C15:C19" si="16">SUM(D15:AQ15)</f>
        <v>85489158.749911234</v>
      </c>
      <c r="D15" s="273"/>
      <c r="E15" s="273">
        <v>0</v>
      </c>
      <c r="F15" s="273">
        <v>5811049.0406302195</v>
      </c>
      <c r="G15" s="273">
        <v>11538269.238283336</v>
      </c>
      <c r="H15" s="273">
        <v>17181660.592959344</v>
      </c>
      <c r="I15" s="273">
        <v>22741223.104658265</v>
      </c>
      <c r="J15" s="273">
        <v>28216956.773380071</v>
      </c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</row>
    <row r="16" spans="2:43" x14ac:dyDescent="0.2">
      <c r="B16" s="266" t="s">
        <v>246</v>
      </c>
      <c r="C16" s="272">
        <f t="shared" si="16"/>
        <v>11334.350352479607</v>
      </c>
      <c r="D16" s="273"/>
      <c r="E16" s="273">
        <v>0</v>
      </c>
      <c r="F16" s="273">
        <v>764.05001682984471</v>
      </c>
      <c r="G16" s="273">
        <v>1521.7800386612864</v>
      </c>
      <c r="H16" s="273">
        <v>2273.1900654943247</v>
      </c>
      <c r="I16" s="273">
        <v>3018.2800973289591</v>
      </c>
      <c r="J16" s="273">
        <v>3757.0501341651916</v>
      </c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</row>
    <row r="17" spans="2:43" x14ac:dyDescent="0.2">
      <c r="B17" s="266" t="s">
        <v>247</v>
      </c>
      <c r="C17" s="272">
        <f t="shared" si="16"/>
        <v>2186.1416968634348</v>
      </c>
      <c r="D17" s="273"/>
      <c r="E17" s="273">
        <v>0</v>
      </c>
      <c r="F17" s="273">
        <v>145.74536638871453</v>
      </c>
      <c r="G17" s="273">
        <v>291.48879282906495</v>
      </c>
      <c r="H17" s="273">
        <v>437.23027932105111</v>
      </c>
      <c r="I17" s="273">
        <v>582.96982586467311</v>
      </c>
      <c r="J17" s="273">
        <v>728.70743245993106</v>
      </c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</row>
    <row r="18" spans="2:43" x14ac:dyDescent="0.2">
      <c r="B18" s="268" t="s">
        <v>480</v>
      </c>
      <c r="C18" s="286">
        <f t="shared" si="16"/>
        <v>0</v>
      </c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</row>
    <row r="19" spans="2:43" x14ac:dyDescent="0.2">
      <c r="B19" s="267" t="s">
        <v>457</v>
      </c>
      <c r="C19" s="274">
        <f t="shared" si="16"/>
        <v>85502679.241960585</v>
      </c>
      <c r="D19" s="274">
        <f>SUM(D15:D18)</f>
        <v>0</v>
      </c>
      <c r="E19" s="274">
        <f t="shared" ref="E19:AG19" si="17">SUM(E15:E18)</f>
        <v>0</v>
      </c>
      <c r="F19" s="274">
        <f t="shared" si="17"/>
        <v>5811958.8360134382</v>
      </c>
      <c r="G19" s="274">
        <f t="shared" si="17"/>
        <v>11540082.507114826</v>
      </c>
      <c r="H19" s="274">
        <f t="shared" si="17"/>
        <v>17184371.013304163</v>
      </c>
      <c r="I19" s="274">
        <f t="shared" si="17"/>
        <v>22744824.354581457</v>
      </c>
      <c r="J19" s="274">
        <f t="shared" si="17"/>
        <v>28221442.530946694</v>
      </c>
      <c r="K19" s="274">
        <f t="shared" si="17"/>
        <v>0</v>
      </c>
      <c r="L19" s="274">
        <f t="shared" si="17"/>
        <v>0</v>
      </c>
      <c r="M19" s="274">
        <f t="shared" si="17"/>
        <v>0</v>
      </c>
      <c r="N19" s="274">
        <f t="shared" si="17"/>
        <v>0</v>
      </c>
      <c r="O19" s="274">
        <f t="shared" si="17"/>
        <v>0</v>
      </c>
      <c r="P19" s="274">
        <f t="shared" si="17"/>
        <v>0</v>
      </c>
      <c r="Q19" s="274">
        <f t="shared" si="17"/>
        <v>0</v>
      </c>
      <c r="R19" s="274">
        <f t="shared" si="17"/>
        <v>0</v>
      </c>
      <c r="S19" s="274">
        <f t="shared" si="17"/>
        <v>0</v>
      </c>
      <c r="T19" s="274">
        <f t="shared" si="17"/>
        <v>0</v>
      </c>
      <c r="U19" s="274">
        <f t="shared" si="17"/>
        <v>0</v>
      </c>
      <c r="V19" s="274">
        <f t="shared" si="17"/>
        <v>0</v>
      </c>
      <c r="W19" s="274">
        <f t="shared" si="17"/>
        <v>0</v>
      </c>
      <c r="X19" s="274">
        <f t="shared" si="17"/>
        <v>0</v>
      </c>
      <c r="Y19" s="274">
        <f t="shared" si="17"/>
        <v>0</v>
      </c>
      <c r="Z19" s="274">
        <f t="shared" si="17"/>
        <v>0</v>
      </c>
      <c r="AA19" s="274">
        <f t="shared" si="17"/>
        <v>0</v>
      </c>
      <c r="AB19" s="274">
        <f t="shared" si="17"/>
        <v>0</v>
      </c>
      <c r="AC19" s="274">
        <f t="shared" si="17"/>
        <v>0</v>
      </c>
      <c r="AD19" s="274">
        <f t="shared" si="17"/>
        <v>0</v>
      </c>
      <c r="AE19" s="274">
        <f t="shared" si="17"/>
        <v>0</v>
      </c>
      <c r="AF19" s="274">
        <f t="shared" si="17"/>
        <v>0</v>
      </c>
      <c r="AG19" s="274">
        <f t="shared" si="17"/>
        <v>0</v>
      </c>
      <c r="AH19" s="274">
        <f t="shared" ref="AH19:AQ19" si="18">SUM(AH15:AH18)</f>
        <v>0</v>
      </c>
      <c r="AI19" s="274">
        <f t="shared" si="18"/>
        <v>0</v>
      </c>
      <c r="AJ19" s="274">
        <f t="shared" si="18"/>
        <v>0</v>
      </c>
      <c r="AK19" s="274">
        <f t="shared" si="18"/>
        <v>0</v>
      </c>
      <c r="AL19" s="274">
        <f t="shared" si="18"/>
        <v>0</v>
      </c>
      <c r="AM19" s="274">
        <f t="shared" si="18"/>
        <v>0</v>
      </c>
      <c r="AN19" s="274">
        <f t="shared" si="18"/>
        <v>0</v>
      </c>
      <c r="AO19" s="274">
        <f t="shared" si="18"/>
        <v>0</v>
      </c>
      <c r="AP19" s="274">
        <f t="shared" si="18"/>
        <v>0</v>
      </c>
      <c r="AQ19" s="274">
        <f t="shared" si="18"/>
        <v>0</v>
      </c>
    </row>
    <row r="22" spans="2:43" x14ac:dyDescent="0.2">
      <c r="B22" s="266"/>
      <c r="C22" s="266"/>
      <c r="D22" s="266" t="s">
        <v>279</v>
      </c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</row>
    <row r="23" spans="2:43" x14ac:dyDescent="0.2">
      <c r="B23" s="267" t="s">
        <v>482</v>
      </c>
      <c r="C23" s="267"/>
      <c r="D23" s="268">
        <v>1</v>
      </c>
      <c r="E23" s="268">
        <v>2</v>
      </c>
      <c r="F23" s="268">
        <v>3</v>
      </c>
      <c r="G23" s="268">
        <v>4</v>
      </c>
      <c r="H23" s="268">
        <v>5</v>
      </c>
      <c r="I23" s="268">
        <v>6</v>
      </c>
      <c r="J23" s="268">
        <v>7</v>
      </c>
      <c r="K23" s="268">
        <v>8</v>
      </c>
      <c r="L23" s="268">
        <v>9</v>
      </c>
      <c r="M23" s="268">
        <v>10</v>
      </c>
      <c r="N23" s="268">
        <v>11</v>
      </c>
      <c r="O23" s="268">
        <v>12</v>
      </c>
      <c r="P23" s="268">
        <v>13</v>
      </c>
      <c r="Q23" s="268">
        <v>14</v>
      </c>
      <c r="R23" s="268">
        <v>15</v>
      </c>
      <c r="S23" s="268">
        <v>16</v>
      </c>
      <c r="T23" s="268">
        <v>17</v>
      </c>
      <c r="U23" s="268">
        <v>18</v>
      </c>
      <c r="V23" s="268">
        <v>19</v>
      </c>
      <c r="W23" s="268">
        <v>20</v>
      </c>
      <c r="X23" s="268">
        <v>21</v>
      </c>
      <c r="Y23" s="268">
        <v>22</v>
      </c>
      <c r="Z23" s="268">
        <v>23</v>
      </c>
      <c r="AA23" s="268">
        <v>24</v>
      </c>
      <c r="AB23" s="268">
        <v>25</v>
      </c>
      <c r="AC23" s="268">
        <v>26</v>
      </c>
      <c r="AD23" s="268">
        <v>27</v>
      </c>
      <c r="AE23" s="268">
        <v>28</v>
      </c>
      <c r="AF23" s="268">
        <v>29</v>
      </c>
      <c r="AG23" s="268">
        <v>30</v>
      </c>
      <c r="AH23" s="268">
        <v>31</v>
      </c>
      <c r="AI23" s="268">
        <v>32</v>
      </c>
      <c r="AJ23" s="268">
        <v>33</v>
      </c>
      <c r="AK23" s="268">
        <v>34</v>
      </c>
      <c r="AL23" s="268">
        <v>35</v>
      </c>
      <c r="AM23" s="268">
        <v>36</v>
      </c>
      <c r="AN23" s="268">
        <v>37</v>
      </c>
      <c r="AO23" s="268">
        <v>38</v>
      </c>
      <c r="AP23" s="268">
        <v>39</v>
      </c>
      <c r="AQ23" s="268">
        <v>40</v>
      </c>
    </row>
    <row r="24" spans="2:43" x14ac:dyDescent="0.2">
      <c r="B24" s="269" t="s">
        <v>422</v>
      </c>
      <c r="C24" s="270" t="s">
        <v>281</v>
      </c>
      <c r="D24" s="271">
        <f t="shared" ref="D24:AG24" si="19">D4</f>
        <v>2024</v>
      </c>
      <c r="E24" s="271">
        <f t="shared" si="19"/>
        <v>2025</v>
      </c>
      <c r="F24" s="271">
        <f t="shared" si="19"/>
        <v>2026</v>
      </c>
      <c r="G24" s="271">
        <f t="shared" si="19"/>
        <v>2027</v>
      </c>
      <c r="H24" s="271">
        <f t="shared" si="19"/>
        <v>2028</v>
      </c>
      <c r="I24" s="271">
        <f t="shared" si="19"/>
        <v>2029</v>
      </c>
      <c r="J24" s="271">
        <f t="shared" si="19"/>
        <v>2030</v>
      </c>
      <c r="K24" s="271">
        <f t="shared" si="19"/>
        <v>2031</v>
      </c>
      <c r="L24" s="271">
        <f t="shared" si="19"/>
        <v>2032</v>
      </c>
      <c r="M24" s="271">
        <f t="shared" si="19"/>
        <v>2033</v>
      </c>
      <c r="N24" s="271">
        <f t="shared" si="19"/>
        <v>2034</v>
      </c>
      <c r="O24" s="271">
        <f t="shared" si="19"/>
        <v>2035</v>
      </c>
      <c r="P24" s="271">
        <f t="shared" si="19"/>
        <v>2036</v>
      </c>
      <c r="Q24" s="271">
        <f t="shared" si="19"/>
        <v>2037</v>
      </c>
      <c r="R24" s="271">
        <f t="shared" si="19"/>
        <v>2038</v>
      </c>
      <c r="S24" s="271">
        <f t="shared" si="19"/>
        <v>2039</v>
      </c>
      <c r="T24" s="271">
        <f t="shared" si="19"/>
        <v>2040</v>
      </c>
      <c r="U24" s="271">
        <f t="shared" si="19"/>
        <v>2041</v>
      </c>
      <c r="V24" s="271">
        <f t="shared" si="19"/>
        <v>2042</v>
      </c>
      <c r="W24" s="271">
        <f t="shared" si="19"/>
        <v>2043</v>
      </c>
      <c r="X24" s="271">
        <f t="shared" si="19"/>
        <v>2044</v>
      </c>
      <c r="Y24" s="271">
        <f t="shared" si="19"/>
        <v>2045</v>
      </c>
      <c r="Z24" s="271">
        <f t="shared" si="19"/>
        <v>2046</v>
      </c>
      <c r="AA24" s="271">
        <f t="shared" si="19"/>
        <v>2047</v>
      </c>
      <c r="AB24" s="271">
        <f t="shared" si="19"/>
        <v>2048</v>
      </c>
      <c r="AC24" s="271">
        <f t="shared" si="19"/>
        <v>2049</v>
      </c>
      <c r="AD24" s="271">
        <f t="shared" si="19"/>
        <v>2050</v>
      </c>
      <c r="AE24" s="271">
        <f t="shared" si="19"/>
        <v>2051</v>
      </c>
      <c r="AF24" s="271">
        <f t="shared" si="19"/>
        <v>2052</v>
      </c>
      <c r="AG24" s="271">
        <f t="shared" si="19"/>
        <v>2053</v>
      </c>
      <c r="AH24" s="271">
        <f t="shared" ref="AH24:AQ24" si="20">AH4</f>
        <v>2054</v>
      </c>
      <c r="AI24" s="271">
        <f t="shared" si="20"/>
        <v>2055</v>
      </c>
      <c r="AJ24" s="271">
        <f t="shared" si="20"/>
        <v>2056</v>
      </c>
      <c r="AK24" s="271">
        <f t="shared" si="20"/>
        <v>2057</v>
      </c>
      <c r="AL24" s="271">
        <f t="shared" si="20"/>
        <v>2058</v>
      </c>
      <c r="AM24" s="271">
        <f t="shared" si="20"/>
        <v>2059</v>
      </c>
      <c r="AN24" s="271">
        <f t="shared" si="20"/>
        <v>2060</v>
      </c>
      <c r="AO24" s="271">
        <f t="shared" si="20"/>
        <v>2061</v>
      </c>
      <c r="AP24" s="271">
        <f t="shared" si="20"/>
        <v>2062</v>
      </c>
      <c r="AQ24" s="271">
        <f t="shared" si="20"/>
        <v>2063</v>
      </c>
    </row>
    <row r="25" spans="2:43" x14ac:dyDescent="0.2">
      <c r="B25" s="266" t="s">
        <v>245</v>
      </c>
      <c r="C25" s="272">
        <f t="shared" ref="C25:C30" si="21">SUM(D25:AQ25)</f>
        <v>4499429.4078900693</v>
      </c>
      <c r="D25" s="272">
        <f t="shared" ref="D25:AG28" si="22">D5-D15</f>
        <v>0</v>
      </c>
      <c r="E25" s="272">
        <f t="shared" si="22"/>
        <v>0</v>
      </c>
      <c r="F25" s="272">
        <f t="shared" si="22"/>
        <v>305844.68634895887</v>
      </c>
      <c r="G25" s="272">
        <f t="shared" si="22"/>
        <v>607277.32833070308</v>
      </c>
      <c r="H25" s="272">
        <f t="shared" si="22"/>
        <v>904297.92594522983</v>
      </c>
      <c r="I25" s="272">
        <f t="shared" si="22"/>
        <v>1196906.47919254</v>
      </c>
      <c r="J25" s="272">
        <f t="shared" si="22"/>
        <v>1485102.9880726375</v>
      </c>
      <c r="K25" s="272">
        <f t="shared" si="22"/>
        <v>0</v>
      </c>
      <c r="L25" s="272">
        <f t="shared" si="22"/>
        <v>0</v>
      </c>
      <c r="M25" s="272">
        <f t="shared" si="22"/>
        <v>0</v>
      </c>
      <c r="N25" s="272">
        <f t="shared" si="22"/>
        <v>0</v>
      </c>
      <c r="O25" s="272">
        <f t="shared" si="22"/>
        <v>0</v>
      </c>
      <c r="P25" s="272">
        <f t="shared" si="22"/>
        <v>0</v>
      </c>
      <c r="Q25" s="272">
        <f t="shared" si="22"/>
        <v>0</v>
      </c>
      <c r="R25" s="272">
        <f t="shared" si="22"/>
        <v>0</v>
      </c>
      <c r="S25" s="272">
        <f t="shared" si="22"/>
        <v>0</v>
      </c>
      <c r="T25" s="272">
        <f t="shared" si="22"/>
        <v>0</v>
      </c>
      <c r="U25" s="272">
        <f t="shared" si="22"/>
        <v>0</v>
      </c>
      <c r="V25" s="272">
        <f t="shared" si="22"/>
        <v>0</v>
      </c>
      <c r="W25" s="272">
        <f t="shared" si="22"/>
        <v>0</v>
      </c>
      <c r="X25" s="272">
        <f t="shared" si="22"/>
        <v>0</v>
      </c>
      <c r="Y25" s="272">
        <f t="shared" si="22"/>
        <v>0</v>
      </c>
      <c r="Z25" s="272">
        <f t="shared" si="22"/>
        <v>0</v>
      </c>
      <c r="AA25" s="272">
        <f t="shared" si="22"/>
        <v>0</v>
      </c>
      <c r="AB25" s="272">
        <f t="shared" si="22"/>
        <v>0</v>
      </c>
      <c r="AC25" s="272">
        <f t="shared" si="22"/>
        <v>0</v>
      </c>
      <c r="AD25" s="272">
        <f t="shared" si="22"/>
        <v>0</v>
      </c>
      <c r="AE25" s="272">
        <f t="shared" si="22"/>
        <v>0</v>
      </c>
      <c r="AF25" s="272">
        <f t="shared" si="22"/>
        <v>0</v>
      </c>
      <c r="AG25" s="272">
        <f t="shared" si="22"/>
        <v>0</v>
      </c>
      <c r="AH25" s="272">
        <f t="shared" ref="AH25:AQ25" si="23">AH5-AH15</f>
        <v>0</v>
      </c>
      <c r="AI25" s="272">
        <f t="shared" si="23"/>
        <v>0</v>
      </c>
      <c r="AJ25" s="272">
        <f t="shared" si="23"/>
        <v>0</v>
      </c>
      <c r="AK25" s="272">
        <f t="shared" si="23"/>
        <v>0</v>
      </c>
      <c r="AL25" s="272">
        <f t="shared" si="23"/>
        <v>0</v>
      </c>
      <c r="AM25" s="272">
        <f t="shared" si="23"/>
        <v>0</v>
      </c>
      <c r="AN25" s="272">
        <f t="shared" si="23"/>
        <v>0</v>
      </c>
      <c r="AO25" s="272">
        <f t="shared" si="23"/>
        <v>0</v>
      </c>
      <c r="AP25" s="272">
        <f t="shared" si="23"/>
        <v>0</v>
      </c>
      <c r="AQ25" s="272">
        <f t="shared" si="23"/>
        <v>0</v>
      </c>
    </row>
    <row r="26" spans="2:43" x14ac:dyDescent="0.2">
      <c r="B26" s="266" t="s">
        <v>246</v>
      </c>
      <c r="C26" s="272">
        <f t="shared" si="21"/>
        <v>596.54475539366399</v>
      </c>
      <c r="D26" s="272">
        <f t="shared" si="22"/>
        <v>0</v>
      </c>
      <c r="E26" s="272">
        <f t="shared" si="22"/>
        <v>0</v>
      </c>
      <c r="F26" s="272">
        <f t="shared" si="22"/>
        <v>40.213158780518143</v>
      </c>
      <c r="G26" s="272">
        <f t="shared" si="22"/>
        <v>80.0936862453309</v>
      </c>
      <c r="H26" s="272">
        <f t="shared" si="22"/>
        <v>119.64158239443805</v>
      </c>
      <c r="I26" s="272">
        <f t="shared" si="22"/>
        <v>158.85684722784026</v>
      </c>
      <c r="J26" s="272">
        <f t="shared" si="22"/>
        <v>197.73948074553664</v>
      </c>
      <c r="K26" s="272">
        <f t="shared" si="22"/>
        <v>0</v>
      </c>
      <c r="L26" s="272">
        <f t="shared" si="22"/>
        <v>0</v>
      </c>
      <c r="M26" s="272">
        <f t="shared" si="22"/>
        <v>0</v>
      </c>
      <c r="N26" s="272">
        <f t="shared" si="22"/>
        <v>0</v>
      </c>
      <c r="O26" s="272">
        <f t="shared" si="22"/>
        <v>0</v>
      </c>
      <c r="P26" s="272">
        <f t="shared" si="22"/>
        <v>0</v>
      </c>
      <c r="Q26" s="272">
        <f t="shared" si="22"/>
        <v>0</v>
      </c>
      <c r="R26" s="272">
        <f t="shared" si="22"/>
        <v>0</v>
      </c>
      <c r="S26" s="272">
        <f t="shared" si="22"/>
        <v>0</v>
      </c>
      <c r="T26" s="272">
        <f t="shared" si="22"/>
        <v>0</v>
      </c>
      <c r="U26" s="272">
        <f t="shared" si="22"/>
        <v>0</v>
      </c>
      <c r="V26" s="272">
        <f t="shared" si="22"/>
        <v>0</v>
      </c>
      <c r="W26" s="272">
        <f t="shared" si="22"/>
        <v>0</v>
      </c>
      <c r="X26" s="272">
        <f t="shared" si="22"/>
        <v>0</v>
      </c>
      <c r="Y26" s="272">
        <f t="shared" si="22"/>
        <v>0</v>
      </c>
      <c r="Z26" s="272">
        <f t="shared" si="22"/>
        <v>0</v>
      </c>
      <c r="AA26" s="272">
        <f t="shared" si="22"/>
        <v>0</v>
      </c>
      <c r="AB26" s="272">
        <f t="shared" si="22"/>
        <v>0</v>
      </c>
      <c r="AC26" s="272">
        <f t="shared" si="22"/>
        <v>0</v>
      </c>
      <c r="AD26" s="272">
        <f t="shared" si="22"/>
        <v>0</v>
      </c>
      <c r="AE26" s="272">
        <f t="shared" si="22"/>
        <v>0</v>
      </c>
      <c r="AF26" s="272">
        <f t="shared" si="22"/>
        <v>0</v>
      </c>
      <c r="AG26" s="272">
        <f t="shared" si="22"/>
        <v>0</v>
      </c>
      <c r="AH26" s="272">
        <f t="shared" ref="AH26:AQ26" si="24">AH6-AH16</f>
        <v>0</v>
      </c>
      <c r="AI26" s="272">
        <f t="shared" si="24"/>
        <v>0</v>
      </c>
      <c r="AJ26" s="272">
        <f t="shared" si="24"/>
        <v>0</v>
      </c>
      <c r="AK26" s="272">
        <f t="shared" si="24"/>
        <v>0</v>
      </c>
      <c r="AL26" s="272">
        <f t="shared" si="24"/>
        <v>0</v>
      </c>
      <c r="AM26" s="272">
        <f t="shared" si="24"/>
        <v>0</v>
      </c>
      <c r="AN26" s="272">
        <f t="shared" si="24"/>
        <v>0</v>
      </c>
      <c r="AO26" s="272">
        <f t="shared" si="24"/>
        <v>0</v>
      </c>
      <c r="AP26" s="272">
        <f t="shared" si="24"/>
        <v>0</v>
      </c>
      <c r="AQ26" s="272">
        <f t="shared" si="24"/>
        <v>0</v>
      </c>
    </row>
    <row r="27" spans="2:43" x14ac:dyDescent="0.2">
      <c r="B27" s="266" t="s">
        <v>247</v>
      </c>
      <c r="C27" s="272">
        <f t="shared" si="21"/>
        <v>115.06008930860193</v>
      </c>
      <c r="D27" s="272">
        <f t="shared" si="22"/>
        <v>0</v>
      </c>
      <c r="E27" s="272">
        <f t="shared" si="22"/>
        <v>0</v>
      </c>
      <c r="F27" s="272">
        <f t="shared" si="22"/>
        <v>7.6708087573007617</v>
      </c>
      <c r="G27" s="272">
        <f t="shared" si="22"/>
        <v>15.341515412056083</v>
      </c>
      <c r="H27" s="272">
        <f t="shared" si="22"/>
        <v>23.012119964265878</v>
      </c>
      <c r="I27" s="272">
        <f t="shared" si="22"/>
        <v>30.682622413930176</v>
      </c>
      <c r="J27" s="272">
        <f t="shared" si="22"/>
        <v>38.353022761049033</v>
      </c>
      <c r="K27" s="272">
        <f t="shared" si="22"/>
        <v>0</v>
      </c>
      <c r="L27" s="272">
        <f t="shared" si="22"/>
        <v>0</v>
      </c>
      <c r="M27" s="272">
        <f t="shared" si="22"/>
        <v>0</v>
      </c>
      <c r="N27" s="272">
        <f t="shared" si="22"/>
        <v>0</v>
      </c>
      <c r="O27" s="272">
        <f t="shared" si="22"/>
        <v>0</v>
      </c>
      <c r="P27" s="272">
        <f t="shared" si="22"/>
        <v>0</v>
      </c>
      <c r="Q27" s="272">
        <f t="shared" si="22"/>
        <v>0</v>
      </c>
      <c r="R27" s="272">
        <f t="shared" si="22"/>
        <v>0</v>
      </c>
      <c r="S27" s="272">
        <f t="shared" si="22"/>
        <v>0</v>
      </c>
      <c r="T27" s="272">
        <f t="shared" si="22"/>
        <v>0</v>
      </c>
      <c r="U27" s="272">
        <f t="shared" si="22"/>
        <v>0</v>
      </c>
      <c r="V27" s="272">
        <f t="shared" si="22"/>
        <v>0</v>
      </c>
      <c r="W27" s="272">
        <f t="shared" si="22"/>
        <v>0</v>
      </c>
      <c r="X27" s="272">
        <f t="shared" si="22"/>
        <v>0</v>
      </c>
      <c r="Y27" s="272">
        <f t="shared" si="22"/>
        <v>0</v>
      </c>
      <c r="Z27" s="272">
        <f t="shared" si="22"/>
        <v>0</v>
      </c>
      <c r="AA27" s="272">
        <f t="shared" si="22"/>
        <v>0</v>
      </c>
      <c r="AB27" s="272">
        <f t="shared" si="22"/>
        <v>0</v>
      </c>
      <c r="AC27" s="272">
        <f t="shared" si="22"/>
        <v>0</v>
      </c>
      <c r="AD27" s="272">
        <f t="shared" si="22"/>
        <v>0</v>
      </c>
      <c r="AE27" s="272">
        <f t="shared" si="22"/>
        <v>0</v>
      </c>
      <c r="AF27" s="272">
        <f t="shared" si="22"/>
        <v>0</v>
      </c>
      <c r="AG27" s="272">
        <f t="shared" si="22"/>
        <v>0</v>
      </c>
      <c r="AH27" s="272">
        <f t="shared" ref="AH27:AQ27" si="25">AH7-AH17</f>
        <v>0</v>
      </c>
      <c r="AI27" s="272">
        <f t="shared" si="25"/>
        <v>0</v>
      </c>
      <c r="AJ27" s="272">
        <f t="shared" si="25"/>
        <v>0</v>
      </c>
      <c r="AK27" s="272">
        <f t="shared" si="25"/>
        <v>0</v>
      </c>
      <c r="AL27" s="272">
        <f t="shared" si="25"/>
        <v>0</v>
      </c>
      <c r="AM27" s="272">
        <f t="shared" si="25"/>
        <v>0</v>
      </c>
      <c r="AN27" s="272">
        <f t="shared" si="25"/>
        <v>0</v>
      </c>
      <c r="AO27" s="272">
        <f t="shared" si="25"/>
        <v>0</v>
      </c>
      <c r="AP27" s="272">
        <f t="shared" si="25"/>
        <v>0</v>
      </c>
      <c r="AQ27" s="272">
        <f t="shared" si="25"/>
        <v>0</v>
      </c>
    </row>
    <row r="28" spans="2:43" x14ac:dyDescent="0.2">
      <c r="B28" s="268" t="s">
        <v>480</v>
      </c>
      <c r="C28" s="286">
        <f t="shared" si="21"/>
        <v>0</v>
      </c>
      <c r="D28" s="286">
        <f>D8-D18</f>
        <v>0</v>
      </c>
      <c r="E28" s="286">
        <f t="shared" si="22"/>
        <v>0</v>
      </c>
      <c r="F28" s="286">
        <f t="shared" si="22"/>
        <v>0</v>
      </c>
      <c r="G28" s="286">
        <f t="shared" si="22"/>
        <v>0</v>
      </c>
      <c r="H28" s="286">
        <f t="shared" si="22"/>
        <v>0</v>
      </c>
      <c r="I28" s="286">
        <f t="shared" si="22"/>
        <v>0</v>
      </c>
      <c r="J28" s="286">
        <f t="shared" si="22"/>
        <v>0</v>
      </c>
      <c r="K28" s="286">
        <f t="shared" si="22"/>
        <v>0</v>
      </c>
      <c r="L28" s="286">
        <f t="shared" si="22"/>
        <v>0</v>
      </c>
      <c r="M28" s="286">
        <f t="shared" si="22"/>
        <v>0</v>
      </c>
      <c r="N28" s="286">
        <f t="shared" si="22"/>
        <v>0</v>
      </c>
      <c r="O28" s="286">
        <f t="shared" si="22"/>
        <v>0</v>
      </c>
      <c r="P28" s="286">
        <f t="shared" si="22"/>
        <v>0</v>
      </c>
      <c r="Q28" s="286">
        <f t="shared" si="22"/>
        <v>0</v>
      </c>
      <c r="R28" s="286">
        <f t="shared" si="22"/>
        <v>0</v>
      </c>
      <c r="S28" s="286">
        <f t="shared" si="22"/>
        <v>0</v>
      </c>
      <c r="T28" s="286">
        <f t="shared" si="22"/>
        <v>0</v>
      </c>
      <c r="U28" s="286">
        <f t="shared" si="22"/>
        <v>0</v>
      </c>
      <c r="V28" s="286">
        <f t="shared" si="22"/>
        <v>0</v>
      </c>
      <c r="W28" s="286">
        <f t="shared" si="22"/>
        <v>0</v>
      </c>
      <c r="X28" s="286">
        <f t="shared" si="22"/>
        <v>0</v>
      </c>
      <c r="Y28" s="286">
        <f t="shared" si="22"/>
        <v>0</v>
      </c>
      <c r="Z28" s="286">
        <f t="shared" si="22"/>
        <v>0</v>
      </c>
      <c r="AA28" s="286">
        <f t="shared" si="22"/>
        <v>0</v>
      </c>
      <c r="AB28" s="286">
        <f t="shared" si="22"/>
        <v>0</v>
      </c>
      <c r="AC28" s="286">
        <f t="shared" si="22"/>
        <v>0</v>
      </c>
      <c r="AD28" s="286">
        <f t="shared" si="22"/>
        <v>0</v>
      </c>
      <c r="AE28" s="286">
        <f t="shared" si="22"/>
        <v>0</v>
      </c>
      <c r="AF28" s="286">
        <f t="shared" si="22"/>
        <v>0</v>
      </c>
      <c r="AG28" s="286">
        <f t="shared" si="22"/>
        <v>0</v>
      </c>
      <c r="AH28" s="286">
        <f t="shared" ref="AH28:AQ28" si="26">AH8-AH18</f>
        <v>0</v>
      </c>
      <c r="AI28" s="286">
        <f t="shared" si="26"/>
        <v>0</v>
      </c>
      <c r="AJ28" s="286">
        <f t="shared" si="26"/>
        <v>0</v>
      </c>
      <c r="AK28" s="286">
        <f t="shared" si="26"/>
        <v>0</v>
      </c>
      <c r="AL28" s="286">
        <f t="shared" si="26"/>
        <v>0</v>
      </c>
      <c r="AM28" s="286">
        <f t="shared" si="26"/>
        <v>0</v>
      </c>
      <c r="AN28" s="286">
        <f t="shared" si="26"/>
        <v>0</v>
      </c>
      <c r="AO28" s="286">
        <f t="shared" si="26"/>
        <v>0</v>
      </c>
      <c r="AP28" s="286">
        <f t="shared" si="26"/>
        <v>0</v>
      </c>
      <c r="AQ28" s="286">
        <f t="shared" si="26"/>
        <v>0</v>
      </c>
    </row>
    <row r="29" spans="2:43" x14ac:dyDescent="0.2">
      <c r="B29" s="276" t="s">
        <v>445</v>
      </c>
      <c r="C29" s="277">
        <f t="shared" si="21"/>
        <v>4500141.0127347717</v>
      </c>
      <c r="D29" s="281">
        <f>SUM(D25:D28)</f>
        <v>0</v>
      </c>
      <c r="E29" s="281">
        <f t="shared" ref="E29:AG29" si="27">SUM(E25:E28)</f>
        <v>0</v>
      </c>
      <c r="F29" s="281">
        <f t="shared" si="27"/>
        <v>305892.57031649671</v>
      </c>
      <c r="G29" s="281">
        <f t="shared" si="27"/>
        <v>607372.76353236055</v>
      </c>
      <c r="H29" s="281">
        <f t="shared" si="27"/>
        <v>904440.57964758854</v>
      </c>
      <c r="I29" s="281">
        <f t="shared" si="27"/>
        <v>1197096.0186621817</v>
      </c>
      <c r="J29" s="281">
        <f t="shared" si="27"/>
        <v>1485339.0805761439</v>
      </c>
      <c r="K29" s="281">
        <f t="shared" si="27"/>
        <v>0</v>
      </c>
      <c r="L29" s="281">
        <f t="shared" si="27"/>
        <v>0</v>
      </c>
      <c r="M29" s="281">
        <f t="shared" si="27"/>
        <v>0</v>
      </c>
      <c r="N29" s="281">
        <f t="shared" si="27"/>
        <v>0</v>
      </c>
      <c r="O29" s="281">
        <f t="shared" si="27"/>
        <v>0</v>
      </c>
      <c r="P29" s="281">
        <f t="shared" si="27"/>
        <v>0</v>
      </c>
      <c r="Q29" s="281">
        <f t="shared" si="27"/>
        <v>0</v>
      </c>
      <c r="R29" s="281">
        <f t="shared" si="27"/>
        <v>0</v>
      </c>
      <c r="S29" s="281">
        <f t="shared" si="27"/>
        <v>0</v>
      </c>
      <c r="T29" s="281">
        <f t="shared" si="27"/>
        <v>0</v>
      </c>
      <c r="U29" s="281">
        <f t="shared" si="27"/>
        <v>0</v>
      </c>
      <c r="V29" s="281">
        <f t="shared" si="27"/>
        <v>0</v>
      </c>
      <c r="W29" s="281">
        <f t="shared" si="27"/>
        <v>0</v>
      </c>
      <c r="X29" s="281">
        <f t="shared" si="27"/>
        <v>0</v>
      </c>
      <c r="Y29" s="281">
        <f t="shared" si="27"/>
        <v>0</v>
      </c>
      <c r="Z29" s="281">
        <f t="shared" si="27"/>
        <v>0</v>
      </c>
      <c r="AA29" s="281">
        <f t="shared" si="27"/>
        <v>0</v>
      </c>
      <c r="AB29" s="281">
        <f t="shared" si="27"/>
        <v>0</v>
      </c>
      <c r="AC29" s="281">
        <f t="shared" si="27"/>
        <v>0</v>
      </c>
      <c r="AD29" s="281">
        <f t="shared" si="27"/>
        <v>0</v>
      </c>
      <c r="AE29" s="281">
        <f t="shared" si="27"/>
        <v>0</v>
      </c>
      <c r="AF29" s="281">
        <f t="shared" si="27"/>
        <v>0</v>
      </c>
      <c r="AG29" s="281">
        <f t="shared" si="27"/>
        <v>0</v>
      </c>
      <c r="AH29" s="281">
        <f t="shared" ref="AH29:AQ29" si="28">SUM(AH25:AH28)</f>
        <v>0</v>
      </c>
      <c r="AI29" s="281">
        <f t="shared" si="28"/>
        <v>0</v>
      </c>
      <c r="AJ29" s="281">
        <f t="shared" si="28"/>
        <v>0</v>
      </c>
      <c r="AK29" s="281">
        <f t="shared" si="28"/>
        <v>0</v>
      </c>
      <c r="AL29" s="281">
        <f t="shared" si="28"/>
        <v>0</v>
      </c>
      <c r="AM29" s="281">
        <f t="shared" si="28"/>
        <v>0</v>
      </c>
      <c r="AN29" s="281">
        <f t="shared" si="28"/>
        <v>0</v>
      </c>
      <c r="AO29" s="281">
        <f t="shared" si="28"/>
        <v>0</v>
      </c>
      <c r="AP29" s="281">
        <f t="shared" si="28"/>
        <v>0</v>
      </c>
      <c r="AQ29" s="281">
        <f t="shared" si="28"/>
        <v>0</v>
      </c>
    </row>
    <row r="30" spans="2:43" ht="10.35" customHeight="1" x14ac:dyDescent="0.2">
      <c r="B30" s="266" t="s">
        <v>483</v>
      </c>
      <c r="C30" s="272">
        <f t="shared" si="21"/>
        <v>4548630.9333888739</v>
      </c>
      <c r="D30" s="272">
        <f>(D25*Parametre!$C$117)+(D26*Parametre!$D$117)+(D27*Parametre!$E$117)+(D28*Parametre!$C$117)</f>
        <v>0</v>
      </c>
      <c r="E30" s="272">
        <f>(E25*Parametre!$C$117)+(E26*Parametre!$D$117)+(E27*Parametre!$E$117)+(E28*Parametre!$C$117)</f>
        <v>0</v>
      </c>
      <c r="F30" s="272">
        <f>(F25*Parametre!$C$117)+(F26*Parametre!$D$117)+(F27*Parametre!$E$117)+(F28*Parametre!$C$117)</f>
        <v>309135.91632814746</v>
      </c>
      <c r="G30" s="272">
        <f>(G25*Parametre!$C$117)+(G26*Parametre!$D$117)+(G27*Parametre!$E$117)+(G28*Parametre!$C$117)</f>
        <v>613851.44207962905</v>
      </c>
      <c r="H30" s="272">
        <f>(H25*Parametre!$C$117)+(H26*Parametre!$D$117)+(H27*Parametre!$E$117)+(H28*Parametre!$C$117)</f>
        <v>914146.57725444203</v>
      </c>
      <c r="I30" s="272">
        <f>(I25*Parametre!$C$117)+(I26*Parametre!$D$117)+(I27*Parametre!$E$117)+(I28*Parametre!$C$117)</f>
        <v>1210021.3218525872</v>
      </c>
      <c r="J30" s="272">
        <f>(J25*Parametre!$C$117)+(J26*Parametre!$D$117)+(J27*Parametre!$E$117)+(J28*Parametre!$C$117)</f>
        <v>1501475.6758740686</v>
      </c>
      <c r="K30" s="272">
        <f>(K25*Parametre!$C$117)+(K26*Parametre!$D$117)+(K27*Parametre!$E$117)+(K28*Parametre!$C$117)</f>
        <v>0</v>
      </c>
      <c r="L30" s="272">
        <f>(L25*Parametre!$C$117)+(L26*Parametre!$D$117)+(L27*Parametre!$E$117)+(L28*Parametre!$C$117)</f>
        <v>0</v>
      </c>
      <c r="M30" s="272">
        <f>(M25*Parametre!$C$117)+(M26*Parametre!$D$117)+(M27*Parametre!$E$117)+(M28*Parametre!$C$117)</f>
        <v>0</v>
      </c>
      <c r="N30" s="272">
        <f>(N25*Parametre!$C$117)+(N26*Parametre!$D$117)+(N27*Parametre!$E$117)+(N28*Parametre!$C$117)</f>
        <v>0</v>
      </c>
      <c r="O30" s="272">
        <f>(O25*Parametre!$C$117)+(O26*Parametre!$D$117)+(O27*Parametre!$E$117)+(O28*Parametre!$C$117)</f>
        <v>0</v>
      </c>
      <c r="P30" s="272">
        <f>(P25*Parametre!$C$117)+(P26*Parametre!$D$117)+(P27*Parametre!$E$117)+(P28*Parametre!$C$117)</f>
        <v>0</v>
      </c>
      <c r="Q30" s="272">
        <f>(Q25*Parametre!$C$117)+(Q26*Parametre!$D$117)+(Q27*Parametre!$E$117)+(Q28*Parametre!$C$117)</f>
        <v>0</v>
      </c>
      <c r="R30" s="272">
        <f>(R25*Parametre!$C$117)+(R26*Parametre!$D$117)+(R27*Parametre!$E$117)+(R28*Parametre!$C$117)</f>
        <v>0</v>
      </c>
      <c r="S30" s="272">
        <f>(S25*Parametre!$C$117)+(S26*Parametre!$D$117)+(S27*Parametre!$E$117)+(S28*Parametre!$C$117)</f>
        <v>0</v>
      </c>
      <c r="T30" s="272">
        <f>(T25*Parametre!$C$117)+(T26*Parametre!$D$117)+(T27*Parametre!$E$117)+(T28*Parametre!$C$117)</f>
        <v>0</v>
      </c>
      <c r="U30" s="272">
        <f>(U25*Parametre!$C$117)+(U26*Parametre!$D$117)+(U27*Parametre!$E$117)+(U28*Parametre!$C$117)</f>
        <v>0</v>
      </c>
      <c r="V30" s="272">
        <f>(V25*Parametre!$C$117)+(V26*Parametre!$D$117)+(V27*Parametre!$E$117)+(V28*Parametre!$C$117)</f>
        <v>0</v>
      </c>
      <c r="W30" s="272">
        <f>(W25*Parametre!$C$117)+(W26*Parametre!$D$117)+(W27*Parametre!$E$117)+(W28*Parametre!$C$117)</f>
        <v>0</v>
      </c>
      <c r="X30" s="272">
        <f>(X25*Parametre!$C$117)+(X26*Parametre!$D$117)+(X27*Parametre!$E$117)+(X28*Parametre!$C$117)</f>
        <v>0</v>
      </c>
      <c r="Y30" s="272">
        <f>(Y25*Parametre!$C$117)+(Y26*Parametre!$D$117)+(Y27*Parametre!$E$117)+(Y28*Parametre!$C$117)</f>
        <v>0</v>
      </c>
      <c r="Z30" s="272">
        <f>(Z25*Parametre!$C$117)+(Z26*Parametre!$D$117)+(Z27*Parametre!$E$117)+(Z28*Parametre!$C$117)</f>
        <v>0</v>
      </c>
      <c r="AA30" s="272">
        <f>(AA25*Parametre!$C$117)+(AA26*Parametre!$D$117)+(AA27*Parametre!$E$117)+(AA28*Parametre!$C$117)</f>
        <v>0</v>
      </c>
      <c r="AB30" s="272">
        <f>(AB25*Parametre!$C$117)+(AB26*Parametre!$D$117)+(AB27*Parametre!$E$117)+(AB28*Parametre!$C$117)</f>
        <v>0</v>
      </c>
      <c r="AC30" s="272">
        <f>(AC25*Parametre!$C$117)+(AC26*Parametre!$D$117)+(AC27*Parametre!$E$117)+(AC28*Parametre!$C$117)</f>
        <v>0</v>
      </c>
      <c r="AD30" s="272">
        <f>(AD25*Parametre!$C$117)+(AD26*Parametre!$D$117)+(AD27*Parametre!$E$117)+(AD28*Parametre!$C$117)</f>
        <v>0</v>
      </c>
      <c r="AE30" s="272">
        <f>(AE25*Parametre!$C$117)+(AE26*Parametre!$D$117)+(AE27*Parametre!$E$117)+(AE28*Parametre!$C$117)</f>
        <v>0</v>
      </c>
      <c r="AF30" s="272">
        <f>(AF25*Parametre!$C$117)+(AF26*Parametre!$D$117)+(AF27*Parametre!$E$117)+(AF28*Parametre!$C$117)</f>
        <v>0</v>
      </c>
      <c r="AG30" s="272">
        <f>(AG25*Parametre!$C$117)+(AG26*Parametre!$D$117)+(AG27*Parametre!$E$117)+(AG28*Parametre!$C$117)</f>
        <v>0</v>
      </c>
      <c r="AH30" s="272">
        <f>(AH25*Parametre!$C$117)+(AH26*Parametre!$D$117)+(AH27*Parametre!$E$117)+(AH28*Parametre!$C$117)</f>
        <v>0</v>
      </c>
      <c r="AI30" s="272">
        <f>(AI25*Parametre!$C$117)+(AI26*Parametre!$D$117)+(AI27*Parametre!$E$117)+(AI28*Parametre!$C$117)</f>
        <v>0</v>
      </c>
      <c r="AJ30" s="272">
        <f>(AJ25*Parametre!$C$117)+(AJ26*Parametre!$D$117)+(AJ27*Parametre!$E$117)+(AJ28*Parametre!$C$117)</f>
        <v>0</v>
      </c>
      <c r="AK30" s="272">
        <f>(AK25*Parametre!$C$117)+(AK26*Parametre!$D$117)+(AK27*Parametre!$E$117)+(AK28*Parametre!$C$117)</f>
        <v>0</v>
      </c>
      <c r="AL30" s="272">
        <f>(AL25*Parametre!$C$117)+(AL26*Parametre!$D$117)+(AL27*Parametre!$E$117)+(AL28*Parametre!$C$117)</f>
        <v>0</v>
      </c>
      <c r="AM30" s="272">
        <f>(AM25*Parametre!$C$117)+(AM26*Parametre!$D$117)+(AM27*Parametre!$E$117)+(AM28*Parametre!$C$117)</f>
        <v>0</v>
      </c>
      <c r="AN30" s="272">
        <f>(AN25*Parametre!$C$117)+(AN26*Parametre!$D$117)+(AN27*Parametre!$E$117)+(AN28*Parametre!$C$117)</f>
        <v>0</v>
      </c>
      <c r="AO30" s="272">
        <f>(AO25*Parametre!$C$117)+(AO26*Parametre!$D$117)+(AO27*Parametre!$E$117)+(AO28*Parametre!$C$117)</f>
        <v>0</v>
      </c>
      <c r="AP30" s="272">
        <f>(AP25*Parametre!$C$117)+(AP26*Parametre!$D$117)+(AP27*Parametre!$E$117)+(AP28*Parametre!$C$117)</f>
        <v>0</v>
      </c>
      <c r="AQ30" s="272">
        <f>(AQ25*Parametre!$C$117)+(AQ26*Parametre!$D$117)+(AQ27*Parametre!$E$117)+(AQ28*Parametre!$C$117)</f>
        <v>0</v>
      </c>
    </row>
    <row r="32" spans="2:43" x14ac:dyDescent="0.2">
      <c r="B32" s="282"/>
      <c r="C32" s="266"/>
      <c r="D32" s="266" t="s">
        <v>279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</row>
    <row r="33" spans="2:43" x14ac:dyDescent="0.2">
      <c r="B33" s="327" t="s">
        <v>484</v>
      </c>
      <c r="C33" s="267"/>
      <c r="D33" s="268">
        <v>1</v>
      </c>
      <c r="E33" s="268">
        <v>2</v>
      </c>
      <c r="F33" s="268">
        <v>3</v>
      </c>
      <c r="G33" s="268">
        <v>4</v>
      </c>
      <c r="H33" s="268">
        <v>5</v>
      </c>
      <c r="I33" s="268">
        <v>6</v>
      </c>
      <c r="J33" s="268">
        <v>7</v>
      </c>
      <c r="K33" s="268">
        <v>8</v>
      </c>
      <c r="L33" s="268">
        <v>9</v>
      </c>
      <c r="M33" s="268">
        <v>10</v>
      </c>
      <c r="N33" s="268">
        <v>11</v>
      </c>
      <c r="O33" s="268">
        <v>12</v>
      </c>
      <c r="P33" s="268">
        <v>13</v>
      </c>
      <c r="Q33" s="268">
        <v>14</v>
      </c>
      <c r="R33" s="268">
        <v>15</v>
      </c>
      <c r="S33" s="268">
        <v>16</v>
      </c>
      <c r="T33" s="268">
        <v>17</v>
      </c>
      <c r="U33" s="268">
        <v>18</v>
      </c>
      <c r="V33" s="268">
        <v>19</v>
      </c>
      <c r="W33" s="268">
        <v>20</v>
      </c>
      <c r="X33" s="268">
        <v>21</v>
      </c>
      <c r="Y33" s="268">
        <v>22</v>
      </c>
      <c r="Z33" s="268">
        <v>23</v>
      </c>
      <c r="AA33" s="268">
        <v>24</v>
      </c>
      <c r="AB33" s="268">
        <v>25</v>
      </c>
      <c r="AC33" s="268">
        <v>26</v>
      </c>
      <c r="AD33" s="268">
        <v>27</v>
      </c>
      <c r="AE33" s="268">
        <v>28</v>
      </c>
      <c r="AF33" s="268">
        <v>29</v>
      </c>
      <c r="AG33" s="268">
        <v>30</v>
      </c>
      <c r="AH33" s="268">
        <v>31</v>
      </c>
      <c r="AI33" s="268">
        <v>32</v>
      </c>
      <c r="AJ33" s="268">
        <v>33</v>
      </c>
      <c r="AK33" s="268">
        <v>34</v>
      </c>
      <c r="AL33" s="268">
        <v>35</v>
      </c>
      <c r="AM33" s="268">
        <v>36</v>
      </c>
      <c r="AN33" s="268">
        <v>37</v>
      </c>
      <c r="AO33" s="268">
        <v>38</v>
      </c>
      <c r="AP33" s="268">
        <v>39</v>
      </c>
      <c r="AQ33" s="268">
        <v>40</v>
      </c>
    </row>
    <row r="34" spans="2:43" x14ac:dyDescent="0.2">
      <c r="B34" s="328"/>
      <c r="C34" s="270" t="s">
        <v>281</v>
      </c>
      <c r="D34" s="271">
        <f>D4</f>
        <v>2024</v>
      </c>
      <c r="E34" s="271">
        <f t="shared" ref="E34:AG34" si="29">E4</f>
        <v>2025</v>
      </c>
      <c r="F34" s="271">
        <f t="shared" si="29"/>
        <v>2026</v>
      </c>
      <c r="G34" s="271">
        <f t="shared" si="29"/>
        <v>2027</v>
      </c>
      <c r="H34" s="271">
        <f t="shared" si="29"/>
        <v>2028</v>
      </c>
      <c r="I34" s="271">
        <f t="shared" si="29"/>
        <v>2029</v>
      </c>
      <c r="J34" s="271">
        <f t="shared" si="29"/>
        <v>2030</v>
      </c>
      <c r="K34" s="271">
        <f t="shared" si="29"/>
        <v>2031</v>
      </c>
      <c r="L34" s="271">
        <f t="shared" si="29"/>
        <v>2032</v>
      </c>
      <c r="M34" s="271">
        <f t="shared" si="29"/>
        <v>2033</v>
      </c>
      <c r="N34" s="271">
        <f t="shared" si="29"/>
        <v>2034</v>
      </c>
      <c r="O34" s="271">
        <f t="shared" si="29"/>
        <v>2035</v>
      </c>
      <c r="P34" s="271">
        <f t="shared" si="29"/>
        <v>2036</v>
      </c>
      <c r="Q34" s="271">
        <f t="shared" si="29"/>
        <v>2037</v>
      </c>
      <c r="R34" s="271">
        <f t="shared" si="29"/>
        <v>2038</v>
      </c>
      <c r="S34" s="271">
        <f t="shared" si="29"/>
        <v>2039</v>
      </c>
      <c r="T34" s="271">
        <f t="shared" si="29"/>
        <v>2040</v>
      </c>
      <c r="U34" s="271">
        <f t="shared" si="29"/>
        <v>2041</v>
      </c>
      <c r="V34" s="271">
        <f t="shared" si="29"/>
        <v>2042</v>
      </c>
      <c r="W34" s="271">
        <f t="shared" si="29"/>
        <v>2043</v>
      </c>
      <c r="X34" s="271">
        <f t="shared" si="29"/>
        <v>2044</v>
      </c>
      <c r="Y34" s="271">
        <f t="shared" si="29"/>
        <v>2045</v>
      </c>
      <c r="Z34" s="271">
        <f t="shared" si="29"/>
        <v>2046</v>
      </c>
      <c r="AA34" s="271">
        <f t="shared" si="29"/>
        <v>2047</v>
      </c>
      <c r="AB34" s="271">
        <f t="shared" si="29"/>
        <v>2048</v>
      </c>
      <c r="AC34" s="271">
        <f t="shared" si="29"/>
        <v>2049</v>
      </c>
      <c r="AD34" s="271">
        <f t="shared" si="29"/>
        <v>2050</v>
      </c>
      <c r="AE34" s="271">
        <f t="shared" si="29"/>
        <v>2051</v>
      </c>
      <c r="AF34" s="271">
        <f t="shared" si="29"/>
        <v>2052</v>
      </c>
      <c r="AG34" s="271">
        <f t="shared" si="29"/>
        <v>2053</v>
      </c>
      <c r="AH34" s="271">
        <f t="shared" ref="AH34:AQ34" si="30">AH4</f>
        <v>2054</v>
      </c>
      <c r="AI34" s="271">
        <f t="shared" si="30"/>
        <v>2055</v>
      </c>
      <c r="AJ34" s="271">
        <f t="shared" si="30"/>
        <v>2056</v>
      </c>
      <c r="AK34" s="271">
        <f t="shared" si="30"/>
        <v>2057</v>
      </c>
      <c r="AL34" s="271">
        <f t="shared" si="30"/>
        <v>2058</v>
      </c>
      <c r="AM34" s="271">
        <f t="shared" si="30"/>
        <v>2059</v>
      </c>
      <c r="AN34" s="271">
        <f t="shared" si="30"/>
        <v>2060</v>
      </c>
      <c r="AO34" s="271">
        <f t="shared" si="30"/>
        <v>2061</v>
      </c>
      <c r="AP34" s="271">
        <f t="shared" si="30"/>
        <v>2062</v>
      </c>
      <c r="AQ34" s="271">
        <f t="shared" si="30"/>
        <v>2063</v>
      </c>
    </row>
    <row r="35" spans="2:43" x14ac:dyDescent="0.2">
      <c r="B35" s="283" t="s">
        <v>445</v>
      </c>
      <c r="C35" s="284">
        <f>SUM(D35:AQ35)</f>
        <v>1445540.4837631001</v>
      </c>
      <c r="D35" s="285">
        <f>D30*Parametre!C121/1000</f>
        <v>0</v>
      </c>
      <c r="E35" s="285">
        <f>E30*Parametre!D121/1000</f>
        <v>0</v>
      </c>
      <c r="F35" s="285">
        <f>F30*Parametre!E121/1000</f>
        <v>78706.004297146341</v>
      </c>
      <c r="G35" s="285">
        <f>G30*Parametre!F121/1000</f>
        <v>170896.2414749687</v>
      </c>
      <c r="H35" s="285">
        <f>H30*Parametre!G121/1000</f>
        <v>276255.09564629238</v>
      </c>
      <c r="I35" s="285">
        <f>I30*Parametre!H121/1000</f>
        <v>394466.95092394343</v>
      </c>
      <c r="J35" s="285">
        <f>J30*Parametre!I121/1000</f>
        <v>525216.1914207493</v>
      </c>
      <c r="K35" s="285">
        <f>K30*Parametre!J121/1000</f>
        <v>0</v>
      </c>
      <c r="L35" s="285">
        <f>L30*Parametre!K121/1000</f>
        <v>0</v>
      </c>
      <c r="M35" s="285">
        <f>M30*Parametre!L121/1000</f>
        <v>0</v>
      </c>
      <c r="N35" s="285">
        <f>N30*Parametre!M121/1000</f>
        <v>0</v>
      </c>
      <c r="O35" s="285">
        <f>O30*Parametre!N121/1000</f>
        <v>0</v>
      </c>
      <c r="P35" s="285">
        <f>P30*Parametre!O121/1000</f>
        <v>0</v>
      </c>
      <c r="Q35" s="285">
        <f>Q30*Parametre!P121/1000</f>
        <v>0</v>
      </c>
      <c r="R35" s="285">
        <f>R30*Parametre!Q121/1000</f>
        <v>0</v>
      </c>
      <c r="S35" s="285">
        <f>S30*Parametre!R121/1000</f>
        <v>0</v>
      </c>
      <c r="T35" s="285">
        <f>T30*Parametre!S121/1000</f>
        <v>0</v>
      </c>
      <c r="U35" s="285">
        <f>U30*Parametre!T121/1000</f>
        <v>0</v>
      </c>
      <c r="V35" s="285">
        <f>V30*Parametre!U121/1000</f>
        <v>0</v>
      </c>
      <c r="W35" s="285">
        <f>W30*Parametre!V121/1000</f>
        <v>0</v>
      </c>
      <c r="X35" s="285">
        <f>X30*Parametre!W121/1000</f>
        <v>0</v>
      </c>
      <c r="Y35" s="285">
        <f>Y30*Parametre!X121/1000</f>
        <v>0</v>
      </c>
      <c r="Z35" s="285">
        <f>Z30*Parametre!Y121/1000</f>
        <v>0</v>
      </c>
      <c r="AA35" s="285">
        <f>AA30*Parametre!Z121/1000</f>
        <v>0</v>
      </c>
      <c r="AB35" s="285">
        <f>AB30*Parametre!AA121/1000</f>
        <v>0</v>
      </c>
      <c r="AC35" s="285">
        <f>AC30*Parametre!AB121/1000</f>
        <v>0</v>
      </c>
      <c r="AD35" s="285">
        <f>AD30*Parametre!AC121/1000</f>
        <v>0</v>
      </c>
      <c r="AE35" s="285">
        <f>AE30*Parametre!AD121/1000</f>
        <v>0</v>
      </c>
      <c r="AF35" s="285">
        <f>AF30*Parametre!AE121/1000</f>
        <v>0</v>
      </c>
      <c r="AG35" s="285">
        <f>AG30*Parametre!AF121/1000</f>
        <v>0</v>
      </c>
      <c r="AH35" s="285">
        <f>AH30*Parametre!AG121/1000</f>
        <v>0</v>
      </c>
      <c r="AI35" s="285">
        <f>AI30*Parametre!AH121/1000</f>
        <v>0</v>
      </c>
      <c r="AJ35" s="285">
        <f>AJ30*Parametre!AI121/1000</f>
        <v>0</v>
      </c>
      <c r="AK35" s="285">
        <f>AK30*Parametre!AJ121/1000</f>
        <v>0</v>
      </c>
      <c r="AL35" s="285">
        <f>AL30*Parametre!AK121/1000</f>
        <v>0</v>
      </c>
      <c r="AM35" s="285">
        <f>AM30*Parametre!AL121/1000</f>
        <v>0</v>
      </c>
      <c r="AN35" s="285">
        <f>AN30*Parametre!AM121/1000</f>
        <v>0</v>
      </c>
      <c r="AO35" s="285">
        <f>AO30*Parametre!AN121/1000</f>
        <v>0</v>
      </c>
      <c r="AP35" s="285">
        <f>AP30*Parametre!AO121/1000</f>
        <v>0</v>
      </c>
      <c r="AQ35" s="285">
        <f>AQ30*Parametre!AP121/1000</f>
        <v>0</v>
      </c>
    </row>
  </sheetData>
  <mergeCells count="1">
    <mergeCell ref="B33:B34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2:AQ35"/>
  <sheetViews>
    <sheetView zoomScaleNormal="100" workbookViewId="0"/>
  </sheetViews>
  <sheetFormatPr defaultColWidth="9.140625" defaultRowHeight="11.25" x14ac:dyDescent="0.2"/>
  <cols>
    <col min="1" max="1" width="3.7109375" style="30" customWidth="1"/>
    <col min="2" max="2" width="41" style="30" customWidth="1"/>
    <col min="3" max="3" width="11.7109375" style="30" customWidth="1"/>
    <col min="4" max="43" width="4.28515625" style="30" bestFit="1" customWidth="1"/>
    <col min="44" max="16384" width="9.140625" style="30"/>
  </cols>
  <sheetData>
    <row r="2" spans="2:43" x14ac:dyDescent="0.2">
      <c r="B2" s="31"/>
      <c r="C2" s="31"/>
      <c r="D2" s="31" t="s">
        <v>279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x14ac:dyDescent="0.2">
      <c r="B3" s="32" t="s">
        <v>485</v>
      </c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  <c r="AM3" s="33">
        <v>36</v>
      </c>
      <c r="AN3" s="33">
        <v>37</v>
      </c>
      <c r="AO3" s="33">
        <v>38</v>
      </c>
      <c r="AP3" s="33">
        <v>39</v>
      </c>
      <c r="AQ3" s="33">
        <v>40</v>
      </c>
    </row>
    <row r="4" spans="2:43" x14ac:dyDescent="0.2">
      <c r="B4" s="34" t="s">
        <v>336</v>
      </c>
      <c r="C4" s="278" t="s">
        <v>281</v>
      </c>
      <c r="D4" s="35">
        <f>Parametre!C13</f>
        <v>2025</v>
      </c>
      <c r="E4" s="35">
        <f>D4+$D$3</f>
        <v>2026</v>
      </c>
      <c r="F4" s="35">
        <f t="shared" ref="F4:AG4" si="0">E4+$D$3</f>
        <v>2027</v>
      </c>
      <c r="G4" s="35">
        <f t="shared" si="0"/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AG4+$D$3</f>
        <v>2055</v>
      </c>
      <c r="AI4" s="35">
        <f t="shared" ref="AI4" si="2">AH4+$D$3</f>
        <v>2056</v>
      </c>
      <c r="AJ4" s="35">
        <f t="shared" ref="AJ4" si="3">AI4+$D$3</f>
        <v>2057</v>
      </c>
      <c r="AK4" s="35">
        <f t="shared" ref="AK4" si="4">AJ4+$D$3</f>
        <v>2058</v>
      </c>
      <c r="AL4" s="35">
        <f t="shared" ref="AL4" si="5">AK4+$D$3</f>
        <v>2059</v>
      </c>
      <c r="AM4" s="35">
        <f t="shared" ref="AM4" si="6">AL4+$D$3</f>
        <v>2060</v>
      </c>
      <c r="AN4" s="35">
        <f t="shared" ref="AN4" si="7">AM4+$D$3</f>
        <v>2061</v>
      </c>
      <c r="AO4" s="35">
        <f t="shared" ref="AO4" si="8">AN4+$D$3</f>
        <v>2062</v>
      </c>
      <c r="AP4" s="35">
        <f t="shared" ref="AP4" si="9">AO4+$D$3</f>
        <v>2063</v>
      </c>
      <c r="AQ4" s="35">
        <f t="shared" ref="AQ4" si="10">AP4+$D$3</f>
        <v>2064</v>
      </c>
    </row>
    <row r="5" spans="2:43" x14ac:dyDescent="0.2">
      <c r="B5" s="31" t="s">
        <v>486</v>
      </c>
      <c r="C5" s="37">
        <f>SUM(D5:AQ5)</f>
        <v>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</row>
    <row r="6" spans="2:43" x14ac:dyDescent="0.2">
      <c r="B6" s="31" t="s">
        <v>487</v>
      </c>
      <c r="C6" s="37">
        <f t="shared" ref="C6:C8" si="11">SUM(D6:AQ6)</f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</row>
    <row r="7" spans="2:43" x14ac:dyDescent="0.2">
      <c r="B7" s="31" t="s">
        <v>488</v>
      </c>
      <c r="C7" s="37">
        <f t="shared" si="11"/>
        <v>0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</row>
    <row r="8" spans="2:43" x14ac:dyDescent="0.2">
      <c r="B8" s="32" t="s">
        <v>281</v>
      </c>
      <c r="C8" s="122">
        <f t="shared" si="11"/>
        <v>0</v>
      </c>
      <c r="D8" s="122">
        <f t="shared" ref="D8:AG8" si="12">SUM(D5:D7)</f>
        <v>0</v>
      </c>
      <c r="E8" s="122">
        <f t="shared" si="12"/>
        <v>0</v>
      </c>
      <c r="F8" s="122">
        <f t="shared" si="12"/>
        <v>0</v>
      </c>
      <c r="G8" s="122">
        <f t="shared" si="12"/>
        <v>0</v>
      </c>
      <c r="H8" s="122">
        <f t="shared" si="12"/>
        <v>0</v>
      </c>
      <c r="I8" s="122">
        <f t="shared" si="12"/>
        <v>0</v>
      </c>
      <c r="J8" s="122">
        <f t="shared" si="12"/>
        <v>0</v>
      </c>
      <c r="K8" s="122">
        <f t="shared" si="12"/>
        <v>0</v>
      </c>
      <c r="L8" s="122">
        <f t="shared" si="12"/>
        <v>0</v>
      </c>
      <c r="M8" s="122">
        <f t="shared" si="12"/>
        <v>0</v>
      </c>
      <c r="N8" s="122">
        <f t="shared" si="12"/>
        <v>0</v>
      </c>
      <c r="O8" s="122">
        <f t="shared" si="12"/>
        <v>0</v>
      </c>
      <c r="P8" s="122">
        <f t="shared" si="12"/>
        <v>0</v>
      </c>
      <c r="Q8" s="122">
        <f t="shared" si="12"/>
        <v>0</v>
      </c>
      <c r="R8" s="122">
        <f t="shared" si="12"/>
        <v>0</v>
      </c>
      <c r="S8" s="122">
        <f t="shared" si="12"/>
        <v>0</v>
      </c>
      <c r="T8" s="122">
        <f t="shared" si="12"/>
        <v>0</v>
      </c>
      <c r="U8" s="122">
        <f t="shared" si="12"/>
        <v>0</v>
      </c>
      <c r="V8" s="122">
        <f t="shared" si="12"/>
        <v>0</v>
      </c>
      <c r="W8" s="122">
        <f t="shared" si="12"/>
        <v>0</v>
      </c>
      <c r="X8" s="122">
        <f t="shared" si="12"/>
        <v>0</v>
      </c>
      <c r="Y8" s="122">
        <f t="shared" si="12"/>
        <v>0</v>
      </c>
      <c r="Z8" s="122">
        <f t="shared" si="12"/>
        <v>0</v>
      </c>
      <c r="AA8" s="122">
        <f t="shared" si="12"/>
        <v>0</v>
      </c>
      <c r="AB8" s="122">
        <f t="shared" si="12"/>
        <v>0</v>
      </c>
      <c r="AC8" s="122">
        <f t="shared" si="12"/>
        <v>0</v>
      </c>
      <c r="AD8" s="122">
        <f t="shared" si="12"/>
        <v>0</v>
      </c>
      <c r="AE8" s="122">
        <f t="shared" si="12"/>
        <v>0</v>
      </c>
      <c r="AF8" s="122">
        <f t="shared" si="12"/>
        <v>0</v>
      </c>
      <c r="AG8" s="122">
        <f t="shared" si="12"/>
        <v>0</v>
      </c>
      <c r="AH8" s="122">
        <f t="shared" ref="AH8:AQ8" si="13">SUM(AH5:AH7)</f>
        <v>0</v>
      </c>
      <c r="AI8" s="122">
        <f t="shared" si="13"/>
        <v>0</v>
      </c>
      <c r="AJ8" s="122">
        <f t="shared" si="13"/>
        <v>0</v>
      </c>
      <c r="AK8" s="122">
        <f t="shared" si="13"/>
        <v>0</v>
      </c>
      <c r="AL8" s="122">
        <f t="shared" si="13"/>
        <v>0</v>
      </c>
      <c r="AM8" s="122">
        <f t="shared" si="13"/>
        <v>0</v>
      </c>
      <c r="AN8" s="122">
        <f t="shared" si="13"/>
        <v>0</v>
      </c>
      <c r="AO8" s="122">
        <f t="shared" si="13"/>
        <v>0</v>
      </c>
      <c r="AP8" s="122">
        <f t="shared" si="13"/>
        <v>0</v>
      </c>
      <c r="AQ8" s="122">
        <f t="shared" si="13"/>
        <v>0</v>
      </c>
    </row>
    <row r="11" spans="2:43" x14ac:dyDescent="0.2">
      <c r="B11" s="31"/>
      <c r="C11" s="31"/>
      <c r="D11" s="31" t="s">
        <v>279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</row>
    <row r="12" spans="2:43" x14ac:dyDescent="0.2">
      <c r="B12" s="32" t="s">
        <v>489</v>
      </c>
      <c r="C12" s="32"/>
      <c r="D12" s="33">
        <v>1</v>
      </c>
      <c r="E12" s="33">
        <v>2</v>
      </c>
      <c r="F12" s="33">
        <v>3</v>
      </c>
      <c r="G12" s="33">
        <v>4</v>
      </c>
      <c r="H12" s="33">
        <v>5</v>
      </c>
      <c r="I12" s="33">
        <v>6</v>
      </c>
      <c r="J12" s="33">
        <v>7</v>
      </c>
      <c r="K12" s="33">
        <v>8</v>
      </c>
      <c r="L12" s="33">
        <v>9</v>
      </c>
      <c r="M12" s="33">
        <v>10</v>
      </c>
      <c r="N12" s="33">
        <v>11</v>
      </c>
      <c r="O12" s="33">
        <v>12</v>
      </c>
      <c r="P12" s="33">
        <v>13</v>
      </c>
      <c r="Q12" s="33">
        <v>14</v>
      </c>
      <c r="R12" s="33">
        <v>15</v>
      </c>
      <c r="S12" s="33">
        <v>16</v>
      </c>
      <c r="T12" s="33">
        <v>17</v>
      </c>
      <c r="U12" s="33">
        <v>18</v>
      </c>
      <c r="V12" s="33">
        <v>19</v>
      </c>
      <c r="W12" s="33">
        <v>20</v>
      </c>
      <c r="X12" s="33">
        <v>21</v>
      </c>
      <c r="Y12" s="33">
        <v>22</v>
      </c>
      <c r="Z12" s="33">
        <v>23</v>
      </c>
      <c r="AA12" s="33">
        <v>24</v>
      </c>
      <c r="AB12" s="33">
        <v>25</v>
      </c>
      <c r="AC12" s="33">
        <v>26</v>
      </c>
      <c r="AD12" s="33">
        <v>27</v>
      </c>
      <c r="AE12" s="33">
        <v>28</v>
      </c>
      <c r="AF12" s="33">
        <v>29</v>
      </c>
      <c r="AG12" s="33">
        <v>30</v>
      </c>
      <c r="AH12" s="33">
        <v>31</v>
      </c>
      <c r="AI12" s="33">
        <v>32</v>
      </c>
      <c r="AJ12" s="33">
        <v>33</v>
      </c>
      <c r="AK12" s="33">
        <v>34</v>
      </c>
      <c r="AL12" s="33">
        <v>35</v>
      </c>
      <c r="AM12" s="33">
        <v>36</v>
      </c>
      <c r="AN12" s="33">
        <v>37</v>
      </c>
      <c r="AO12" s="33">
        <v>38</v>
      </c>
      <c r="AP12" s="33">
        <v>39</v>
      </c>
      <c r="AQ12" s="33">
        <v>40</v>
      </c>
    </row>
    <row r="13" spans="2:43" x14ac:dyDescent="0.2">
      <c r="B13" s="34" t="s">
        <v>344</v>
      </c>
      <c r="C13" s="278" t="s">
        <v>281</v>
      </c>
      <c r="D13" s="35">
        <f t="shared" ref="D13:AG13" si="14">D4</f>
        <v>2025</v>
      </c>
      <c r="E13" s="35">
        <f t="shared" si="14"/>
        <v>2026</v>
      </c>
      <c r="F13" s="35">
        <f t="shared" si="14"/>
        <v>2027</v>
      </c>
      <c r="G13" s="35">
        <f t="shared" si="14"/>
        <v>2028</v>
      </c>
      <c r="H13" s="35">
        <f t="shared" si="14"/>
        <v>2029</v>
      </c>
      <c r="I13" s="35">
        <f t="shared" si="14"/>
        <v>2030</v>
      </c>
      <c r="J13" s="35">
        <f t="shared" si="14"/>
        <v>2031</v>
      </c>
      <c r="K13" s="35">
        <f t="shared" si="14"/>
        <v>2032</v>
      </c>
      <c r="L13" s="35">
        <f t="shared" si="14"/>
        <v>2033</v>
      </c>
      <c r="M13" s="35">
        <f t="shared" si="14"/>
        <v>2034</v>
      </c>
      <c r="N13" s="35">
        <f t="shared" si="14"/>
        <v>2035</v>
      </c>
      <c r="O13" s="35">
        <f t="shared" si="14"/>
        <v>2036</v>
      </c>
      <c r="P13" s="35">
        <f t="shared" si="14"/>
        <v>2037</v>
      </c>
      <c r="Q13" s="35">
        <f t="shared" si="14"/>
        <v>2038</v>
      </c>
      <c r="R13" s="35">
        <f t="shared" si="14"/>
        <v>2039</v>
      </c>
      <c r="S13" s="35">
        <f t="shared" si="14"/>
        <v>2040</v>
      </c>
      <c r="T13" s="35">
        <f t="shared" si="14"/>
        <v>2041</v>
      </c>
      <c r="U13" s="35">
        <f t="shared" si="14"/>
        <v>2042</v>
      </c>
      <c r="V13" s="35">
        <f t="shared" si="14"/>
        <v>2043</v>
      </c>
      <c r="W13" s="35">
        <f t="shared" si="14"/>
        <v>2044</v>
      </c>
      <c r="X13" s="35">
        <f t="shared" si="14"/>
        <v>2045</v>
      </c>
      <c r="Y13" s="35">
        <f t="shared" si="14"/>
        <v>2046</v>
      </c>
      <c r="Z13" s="35">
        <f t="shared" si="14"/>
        <v>2047</v>
      </c>
      <c r="AA13" s="35">
        <f t="shared" si="14"/>
        <v>2048</v>
      </c>
      <c r="AB13" s="35">
        <f t="shared" si="14"/>
        <v>2049</v>
      </c>
      <c r="AC13" s="35">
        <f t="shared" si="14"/>
        <v>2050</v>
      </c>
      <c r="AD13" s="35">
        <f t="shared" si="14"/>
        <v>2051</v>
      </c>
      <c r="AE13" s="35">
        <f t="shared" si="14"/>
        <v>2052</v>
      </c>
      <c r="AF13" s="35">
        <f t="shared" si="14"/>
        <v>2053</v>
      </c>
      <c r="AG13" s="35">
        <f t="shared" si="14"/>
        <v>2054</v>
      </c>
      <c r="AH13" s="35">
        <f t="shared" ref="AH13:AQ13" si="15">AH4</f>
        <v>2055</v>
      </c>
      <c r="AI13" s="35">
        <f t="shared" si="15"/>
        <v>2056</v>
      </c>
      <c r="AJ13" s="35">
        <f t="shared" si="15"/>
        <v>2057</v>
      </c>
      <c r="AK13" s="35">
        <f t="shared" si="15"/>
        <v>2058</v>
      </c>
      <c r="AL13" s="35">
        <f t="shared" si="15"/>
        <v>2059</v>
      </c>
      <c r="AM13" s="35">
        <f t="shared" si="15"/>
        <v>2060</v>
      </c>
      <c r="AN13" s="35">
        <f t="shared" si="15"/>
        <v>2061</v>
      </c>
      <c r="AO13" s="35">
        <f t="shared" si="15"/>
        <v>2062</v>
      </c>
      <c r="AP13" s="35">
        <f t="shared" si="15"/>
        <v>2063</v>
      </c>
      <c r="AQ13" s="35">
        <f t="shared" si="15"/>
        <v>2064</v>
      </c>
    </row>
    <row r="14" spans="2:43" x14ac:dyDescent="0.2">
      <c r="B14" s="31" t="s">
        <v>486</v>
      </c>
      <c r="C14" s="37">
        <f t="shared" ref="C14:C17" si="16">SUM(D14:AQ14)</f>
        <v>0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</row>
    <row r="15" spans="2:43" x14ac:dyDescent="0.2">
      <c r="B15" s="31" t="s">
        <v>487</v>
      </c>
      <c r="C15" s="37">
        <f t="shared" si="16"/>
        <v>0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</row>
    <row r="16" spans="2:43" x14ac:dyDescent="0.2">
      <c r="B16" s="31" t="s">
        <v>488</v>
      </c>
      <c r="C16" s="37">
        <f t="shared" si="16"/>
        <v>0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</row>
    <row r="17" spans="2:43" x14ac:dyDescent="0.2">
      <c r="B17" s="32" t="s">
        <v>457</v>
      </c>
      <c r="C17" s="122">
        <f t="shared" si="16"/>
        <v>0</v>
      </c>
      <c r="D17" s="122">
        <f t="shared" ref="D17:AG17" si="17">SUM(D14:D16)</f>
        <v>0</v>
      </c>
      <c r="E17" s="122">
        <f t="shared" si="17"/>
        <v>0</v>
      </c>
      <c r="F17" s="122">
        <f t="shared" si="17"/>
        <v>0</v>
      </c>
      <c r="G17" s="122">
        <f t="shared" si="17"/>
        <v>0</v>
      </c>
      <c r="H17" s="122">
        <f t="shared" si="17"/>
        <v>0</v>
      </c>
      <c r="I17" s="122">
        <f t="shared" si="17"/>
        <v>0</v>
      </c>
      <c r="J17" s="122">
        <f t="shared" si="17"/>
        <v>0</v>
      </c>
      <c r="K17" s="122">
        <f t="shared" si="17"/>
        <v>0</v>
      </c>
      <c r="L17" s="122">
        <f t="shared" si="17"/>
        <v>0</v>
      </c>
      <c r="M17" s="122">
        <f t="shared" si="17"/>
        <v>0</v>
      </c>
      <c r="N17" s="122">
        <f t="shared" si="17"/>
        <v>0</v>
      </c>
      <c r="O17" s="122">
        <f t="shared" si="17"/>
        <v>0</v>
      </c>
      <c r="P17" s="122">
        <f t="shared" si="17"/>
        <v>0</v>
      </c>
      <c r="Q17" s="122">
        <f t="shared" si="17"/>
        <v>0</v>
      </c>
      <c r="R17" s="122">
        <f t="shared" si="17"/>
        <v>0</v>
      </c>
      <c r="S17" s="122">
        <f t="shared" si="17"/>
        <v>0</v>
      </c>
      <c r="T17" s="122">
        <f t="shared" si="17"/>
        <v>0</v>
      </c>
      <c r="U17" s="122">
        <f t="shared" si="17"/>
        <v>0</v>
      </c>
      <c r="V17" s="122">
        <f t="shared" si="17"/>
        <v>0</v>
      </c>
      <c r="W17" s="122">
        <f t="shared" si="17"/>
        <v>0</v>
      </c>
      <c r="X17" s="122">
        <f t="shared" si="17"/>
        <v>0</v>
      </c>
      <c r="Y17" s="122">
        <f t="shared" si="17"/>
        <v>0</v>
      </c>
      <c r="Z17" s="122">
        <f t="shared" si="17"/>
        <v>0</v>
      </c>
      <c r="AA17" s="122">
        <f t="shared" si="17"/>
        <v>0</v>
      </c>
      <c r="AB17" s="122">
        <f t="shared" si="17"/>
        <v>0</v>
      </c>
      <c r="AC17" s="122">
        <f t="shared" si="17"/>
        <v>0</v>
      </c>
      <c r="AD17" s="122">
        <f t="shared" si="17"/>
        <v>0</v>
      </c>
      <c r="AE17" s="122">
        <f t="shared" si="17"/>
        <v>0</v>
      </c>
      <c r="AF17" s="122">
        <f t="shared" si="17"/>
        <v>0</v>
      </c>
      <c r="AG17" s="122">
        <f t="shared" si="17"/>
        <v>0</v>
      </c>
      <c r="AH17" s="122">
        <f t="shared" ref="AH17:AQ17" si="18">SUM(AH14:AH16)</f>
        <v>0</v>
      </c>
      <c r="AI17" s="122">
        <f t="shared" si="18"/>
        <v>0</v>
      </c>
      <c r="AJ17" s="122">
        <f t="shared" si="18"/>
        <v>0</v>
      </c>
      <c r="AK17" s="122">
        <f t="shared" si="18"/>
        <v>0</v>
      </c>
      <c r="AL17" s="122">
        <f t="shared" si="18"/>
        <v>0</v>
      </c>
      <c r="AM17" s="122">
        <f t="shared" si="18"/>
        <v>0</v>
      </c>
      <c r="AN17" s="122">
        <f t="shared" si="18"/>
        <v>0</v>
      </c>
      <c r="AO17" s="122">
        <f t="shared" si="18"/>
        <v>0</v>
      </c>
      <c r="AP17" s="122">
        <f t="shared" si="18"/>
        <v>0</v>
      </c>
      <c r="AQ17" s="122">
        <f t="shared" si="18"/>
        <v>0</v>
      </c>
    </row>
    <row r="20" spans="2:43" x14ac:dyDescent="0.2">
      <c r="B20" s="31"/>
      <c r="C20" s="31"/>
      <c r="D20" s="31" t="s">
        <v>279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</row>
    <row r="21" spans="2:43" x14ac:dyDescent="0.2">
      <c r="B21" s="32" t="s">
        <v>490</v>
      </c>
      <c r="C21" s="32"/>
      <c r="D21" s="33">
        <v>1</v>
      </c>
      <c r="E21" s="33">
        <v>2</v>
      </c>
      <c r="F21" s="33">
        <v>3</v>
      </c>
      <c r="G21" s="33">
        <v>4</v>
      </c>
      <c r="H21" s="33">
        <v>5</v>
      </c>
      <c r="I21" s="33">
        <v>6</v>
      </c>
      <c r="J21" s="33">
        <v>7</v>
      </c>
      <c r="K21" s="33">
        <v>8</v>
      </c>
      <c r="L21" s="33">
        <v>9</v>
      </c>
      <c r="M21" s="33">
        <v>10</v>
      </c>
      <c r="N21" s="33">
        <v>11</v>
      </c>
      <c r="O21" s="33">
        <v>12</v>
      </c>
      <c r="P21" s="33">
        <v>13</v>
      </c>
      <c r="Q21" s="33">
        <v>14</v>
      </c>
      <c r="R21" s="33">
        <v>15</v>
      </c>
      <c r="S21" s="33">
        <v>16</v>
      </c>
      <c r="T21" s="33">
        <v>17</v>
      </c>
      <c r="U21" s="33">
        <v>18</v>
      </c>
      <c r="V21" s="33">
        <v>19</v>
      </c>
      <c r="W21" s="33">
        <v>20</v>
      </c>
      <c r="X21" s="33">
        <v>21</v>
      </c>
      <c r="Y21" s="33">
        <v>22</v>
      </c>
      <c r="Z21" s="33">
        <v>23</v>
      </c>
      <c r="AA21" s="33">
        <v>24</v>
      </c>
      <c r="AB21" s="33">
        <v>25</v>
      </c>
      <c r="AC21" s="33">
        <v>26</v>
      </c>
      <c r="AD21" s="33">
        <v>27</v>
      </c>
      <c r="AE21" s="33">
        <v>28</v>
      </c>
      <c r="AF21" s="33">
        <v>29</v>
      </c>
      <c r="AG21" s="33">
        <v>30</v>
      </c>
      <c r="AH21" s="33">
        <v>31</v>
      </c>
      <c r="AI21" s="33">
        <v>32</v>
      </c>
      <c r="AJ21" s="33">
        <v>33</v>
      </c>
      <c r="AK21" s="33">
        <v>34</v>
      </c>
      <c r="AL21" s="33">
        <v>35</v>
      </c>
      <c r="AM21" s="33">
        <v>36</v>
      </c>
      <c r="AN21" s="33">
        <v>37</v>
      </c>
      <c r="AO21" s="33">
        <v>38</v>
      </c>
      <c r="AP21" s="33">
        <v>39</v>
      </c>
      <c r="AQ21" s="33">
        <v>40</v>
      </c>
    </row>
    <row r="22" spans="2:43" x14ac:dyDescent="0.2">
      <c r="B22" s="34" t="s">
        <v>422</v>
      </c>
      <c r="C22" s="278" t="s">
        <v>281</v>
      </c>
      <c r="D22" s="35">
        <f t="shared" ref="D22:AG22" si="19">D4</f>
        <v>2025</v>
      </c>
      <c r="E22" s="35">
        <f t="shared" si="19"/>
        <v>2026</v>
      </c>
      <c r="F22" s="35">
        <f t="shared" si="19"/>
        <v>2027</v>
      </c>
      <c r="G22" s="35">
        <f t="shared" si="19"/>
        <v>2028</v>
      </c>
      <c r="H22" s="35">
        <f t="shared" si="19"/>
        <v>2029</v>
      </c>
      <c r="I22" s="35">
        <f t="shared" si="19"/>
        <v>2030</v>
      </c>
      <c r="J22" s="35">
        <f t="shared" si="19"/>
        <v>2031</v>
      </c>
      <c r="K22" s="35">
        <f t="shared" si="19"/>
        <v>2032</v>
      </c>
      <c r="L22" s="35">
        <f t="shared" si="19"/>
        <v>2033</v>
      </c>
      <c r="M22" s="35">
        <f t="shared" si="19"/>
        <v>2034</v>
      </c>
      <c r="N22" s="35">
        <f t="shared" si="19"/>
        <v>2035</v>
      </c>
      <c r="O22" s="35">
        <f t="shared" si="19"/>
        <v>2036</v>
      </c>
      <c r="P22" s="35">
        <f t="shared" si="19"/>
        <v>2037</v>
      </c>
      <c r="Q22" s="35">
        <f t="shared" si="19"/>
        <v>2038</v>
      </c>
      <c r="R22" s="35">
        <f t="shared" si="19"/>
        <v>2039</v>
      </c>
      <c r="S22" s="35">
        <f t="shared" si="19"/>
        <v>2040</v>
      </c>
      <c r="T22" s="35">
        <f t="shared" si="19"/>
        <v>2041</v>
      </c>
      <c r="U22" s="35">
        <f t="shared" si="19"/>
        <v>2042</v>
      </c>
      <c r="V22" s="35">
        <f t="shared" si="19"/>
        <v>2043</v>
      </c>
      <c r="W22" s="35">
        <f t="shared" si="19"/>
        <v>2044</v>
      </c>
      <c r="X22" s="35">
        <f t="shared" si="19"/>
        <v>2045</v>
      </c>
      <c r="Y22" s="35">
        <f t="shared" si="19"/>
        <v>2046</v>
      </c>
      <c r="Z22" s="35">
        <f t="shared" si="19"/>
        <v>2047</v>
      </c>
      <c r="AA22" s="35">
        <f t="shared" si="19"/>
        <v>2048</v>
      </c>
      <c r="AB22" s="35">
        <f t="shared" si="19"/>
        <v>2049</v>
      </c>
      <c r="AC22" s="35">
        <f t="shared" si="19"/>
        <v>2050</v>
      </c>
      <c r="AD22" s="35">
        <f t="shared" si="19"/>
        <v>2051</v>
      </c>
      <c r="AE22" s="35">
        <f t="shared" si="19"/>
        <v>2052</v>
      </c>
      <c r="AF22" s="35">
        <f t="shared" si="19"/>
        <v>2053</v>
      </c>
      <c r="AG22" s="35">
        <f t="shared" si="19"/>
        <v>2054</v>
      </c>
      <c r="AH22" s="35">
        <f t="shared" ref="AH22:AQ22" si="20">AH4</f>
        <v>2055</v>
      </c>
      <c r="AI22" s="35">
        <f t="shared" si="20"/>
        <v>2056</v>
      </c>
      <c r="AJ22" s="35">
        <f t="shared" si="20"/>
        <v>2057</v>
      </c>
      <c r="AK22" s="35">
        <f t="shared" si="20"/>
        <v>2058</v>
      </c>
      <c r="AL22" s="35">
        <f t="shared" si="20"/>
        <v>2059</v>
      </c>
      <c r="AM22" s="35">
        <f t="shared" si="20"/>
        <v>2060</v>
      </c>
      <c r="AN22" s="35">
        <f t="shared" si="20"/>
        <v>2061</v>
      </c>
      <c r="AO22" s="35">
        <f t="shared" si="20"/>
        <v>2062</v>
      </c>
      <c r="AP22" s="35">
        <f t="shared" si="20"/>
        <v>2063</v>
      </c>
      <c r="AQ22" s="35">
        <f t="shared" si="20"/>
        <v>2064</v>
      </c>
    </row>
    <row r="23" spans="2:43" x14ac:dyDescent="0.2">
      <c r="B23" s="31" t="s">
        <v>486</v>
      </c>
      <c r="C23" s="37">
        <f t="shared" ref="C23:C26" si="21">SUM(D23:AQ23)</f>
        <v>0</v>
      </c>
      <c r="D23" s="37">
        <f t="shared" ref="D23:AG23" si="22">D5-D14</f>
        <v>0</v>
      </c>
      <c r="E23" s="37">
        <f t="shared" si="22"/>
        <v>0</v>
      </c>
      <c r="F23" s="37">
        <f t="shared" si="22"/>
        <v>0</v>
      </c>
      <c r="G23" s="37">
        <f t="shared" si="22"/>
        <v>0</v>
      </c>
      <c r="H23" s="37">
        <f t="shared" si="22"/>
        <v>0</v>
      </c>
      <c r="I23" s="37">
        <f t="shared" si="22"/>
        <v>0</v>
      </c>
      <c r="J23" s="37">
        <f t="shared" si="22"/>
        <v>0</v>
      </c>
      <c r="K23" s="37">
        <f t="shared" si="22"/>
        <v>0</v>
      </c>
      <c r="L23" s="37">
        <f t="shared" si="22"/>
        <v>0</v>
      </c>
      <c r="M23" s="37">
        <f t="shared" si="22"/>
        <v>0</v>
      </c>
      <c r="N23" s="37">
        <f t="shared" si="22"/>
        <v>0</v>
      </c>
      <c r="O23" s="37">
        <f t="shared" si="22"/>
        <v>0</v>
      </c>
      <c r="P23" s="37">
        <f t="shared" si="22"/>
        <v>0</v>
      </c>
      <c r="Q23" s="37">
        <f t="shared" si="22"/>
        <v>0</v>
      </c>
      <c r="R23" s="37">
        <f t="shared" si="22"/>
        <v>0</v>
      </c>
      <c r="S23" s="37">
        <f t="shared" si="22"/>
        <v>0</v>
      </c>
      <c r="T23" s="37">
        <f t="shared" si="22"/>
        <v>0</v>
      </c>
      <c r="U23" s="37">
        <f t="shared" si="22"/>
        <v>0</v>
      </c>
      <c r="V23" s="37">
        <f t="shared" si="22"/>
        <v>0</v>
      </c>
      <c r="W23" s="37">
        <f t="shared" si="22"/>
        <v>0</v>
      </c>
      <c r="X23" s="37">
        <f t="shared" si="22"/>
        <v>0</v>
      </c>
      <c r="Y23" s="37">
        <f t="shared" si="22"/>
        <v>0</v>
      </c>
      <c r="Z23" s="37">
        <f t="shared" si="22"/>
        <v>0</v>
      </c>
      <c r="AA23" s="37">
        <f t="shared" si="22"/>
        <v>0</v>
      </c>
      <c r="AB23" s="37">
        <f t="shared" si="22"/>
        <v>0</v>
      </c>
      <c r="AC23" s="37">
        <f t="shared" si="22"/>
        <v>0</v>
      </c>
      <c r="AD23" s="37">
        <f t="shared" si="22"/>
        <v>0</v>
      </c>
      <c r="AE23" s="37">
        <f t="shared" si="22"/>
        <v>0</v>
      </c>
      <c r="AF23" s="37">
        <f t="shared" si="22"/>
        <v>0</v>
      </c>
      <c r="AG23" s="37">
        <f t="shared" si="22"/>
        <v>0</v>
      </c>
      <c r="AH23" s="37">
        <f t="shared" ref="AH23:AQ23" si="23">AH5-AH14</f>
        <v>0</v>
      </c>
      <c r="AI23" s="37">
        <f t="shared" si="23"/>
        <v>0</v>
      </c>
      <c r="AJ23" s="37">
        <f t="shared" si="23"/>
        <v>0</v>
      </c>
      <c r="AK23" s="37">
        <f t="shared" si="23"/>
        <v>0</v>
      </c>
      <c r="AL23" s="37">
        <f t="shared" si="23"/>
        <v>0</v>
      </c>
      <c r="AM23" s="37">
        <f t="shared" si="23"/>
        <v>0</v>
      </c>
      <c r="AN23" s="37">
        <f t="shared" si="23"/>
        <v>0</v>
      </c>
      <c r="AO23" s="37">
        <f t="shared" si="23"/>
        <v>0</v>
      </c>
      <c r="AP23" s="37">
        <f t="shared" si="23"/>
        <v>0</v>
      </c>
      <c r="AQ23" s="37">
        <f t="shared" si="23"/>
        <v>0</v>
      </c>
    </row>
    <row r="24" spans="2:43" x14ac:dyDescent="0.2">
      <c r="B24" s="31" t="s">
        <v>487</v>
      </c>
      <c r="C24" s="37">
        <f t="shared" si="21"/>
        <v>0</v>
      </c>
      <c r="D24" s="37">
        <f t="shared" ref="D24:AG24" si="24">D6-D15</f>
        <v>0</v>
      </c>
      <c r="E24" s="37">
        <f t="shared" si="24"/>
        <v>0</v>
      </c>
      <c r="F24" s="37">
        <f t="shared" si="24"/>
        <v>0</v>
      </c>
      <c r="G24" s="37">
        <f t="shared" si="24"/>
        <v>0</v>
      </c>
      <c r="H24" s="37">
        <f t="shared" si="24"/>
        <v>0</v>
      </c>
      <c r="I24" s="37">
        <f t="shared" si="24"/>
        <v>0</v>
      </c>
      <c r="J24" s="37">
        <f t="shared" si="24"/>
        <v>0</v>
      </c>
      <c r="K24" s="37">
        <f t="shared" si="24"/>
        <v>0</v>
      </c>
      <c r="L24" s="37">
        <f t="shared" si="24"/>
        <v>0</v>
      </c>
      <c r="M24" s="37">
        <f t="shared" si="24"/>
        <v>0</v>
      </c>
      <c r="N24" s="37">
        <f t="shared" si="24"/>
        <v>0</v>
      </c>
      <c r="O24" s="37">
        <f t="shared" si="24"/>
        <v>0</v>
      </c>
      <c r="P24" s="37">
        <f t="shared" si="24"/>
        <v>0</v>
      </c>
      <c r="Q24" s="37">
        <f t="shared" si="24"/>
        <v>0</v>
      </c>
      <c r="R24" s="37">
        <f t="shared" si="24"/>
        <v>0</v>
      </c>
      <c r="S24" s="37">
        <f t="shared" si="24"/>
        <v>0</v>
      </c>
      <c r="T24" s="37">
        <f t="shared" si="24"/>
        <v>0</v>
      </c>
      <c r="U24" s="37">
        <f t="shared" si="24"/>
        <v>0</v>
      </c>
      <c r="V24" s="37">
        <f t="shared" si="24"/>
        <v>0</v>
      </c>
      <c r="W24" s="37">
        <f t="shared" si="24"/>
        <v>0</v>
      </c>
      <c r="X24" s="37">
        <f t="shared" si="24"/>
        <v>0</v>
      </c>
      <c r="Y24" s="37">
        <f t="shared" si="24"/>
        <v>0</v>
      </c>
      <c r="Z24" s="37">
        <f t="shared" si="24"/>
        <v>0</v>
      </c>
      <c r="AA24" s="37">
        <f t="shared" si="24"/>
        <v>0</v>
      </c>
      <c r="AB24" s="37">
        <f t="shared" si="24"/>
        <v>0</v>
      </c>
      <c r="AC24" s="37">
        <f t="shared" si="24"/>
        <v>0</v>
      </c>
      <c r="AD24" s="37">
        <f t="shared" si="24"/>
        <v>0</v>
      </c>
      <c r="AE24" s="37">
        <f t="shared" si="24"/>
        <v>0</v>
      </c>
      <c r="AF24" s="37">
        <f t="shared" si="24"/>
        <v>0</v>
      </c>
      <c r="AG24" s="37">
        <f t="shared" si="24"/>
        <v>0</v>
      </c>
      <c r="AH24" s="37">
        <f t="shared" ref="AH24:AQ24" si="25">AH6-AH15</f>
        <v>0</v>
      </c>
      <c r="AI24" s="37">
        <f t="shared" si="25"/>
        <v>0</v>
      </c>
      <c r="AJ24" s="37">
        <f t="shared" si="25"/>
        <v>0</v>
      </c>
      <c r="AK24" s="37">
        <f t="shared" si="25"/>
        <v>0</v>
      </c>
      <c r="AL24" s="37">
        <f t="shared" si="25"/>
        <v>0</v>
      </c>
      <c r="AM24" s="37">
        <f t="shared" si="25"/>
        <v>0</v>
      </c>
      <c r="AN24" s="37">
        <f t="shared" si="25"/>
        <v>0</v>
      </c>
      <c r="AO24" s="37">
        <f t="shared" si="25"/>
        <v>0</v>
      </c>
      <c r="AP24" s="37">
        <f t="shared" si="25"/>
        <v>0</v>
      </c>
      <c r="AQ24" s="37">
        <f t="shared" si="25"/>
        <v>0</v>
      </c>
    </row>
    <row r="25" spans="2:43" x14ac:dyDescent="0.2">
      <c r="B25" s="31" t="s">
        <v>488</v>
      </c>
      <c r="C25" s="37">
        <f t="shared" si="21"/>
        <v>0</v>
      </c>
      <c r="D25" s="37">
        <f t="shared" ref="D25:AG25" si="26">D7-D16</f>
        <v>0</v>
      </c>
      <c r="E25" s="37">
        <f t="shared" si="26"/>
        <v>0</v>
      </c>
      <c r="F25" s="37">
        <f t="shared" si="26"/>
        <v>0</v>
      </c>
      <c r="G25" s="37">
        <f t="shared" si="26"/>
        <v>0</v>
      </c>
      <c r="H25" s="37">
        <f t="shared" si="26"/>
        <v>0</v>
      </c>
      <c r="I25" s="37">
        <f t="shared" si="26"/>
        <v>0</v>
      </c>
      <c r="J25" s="37">
        <f t="shared" si="26"/>
        <v>0</v>
      </c>
      <c r="K25" s="37">
        <f t="shared" si="26"/>
        <v>0</v>
      </c>
      <c r="L25" s="37">
        <f t="shared" si="26"/>
        <v>0</v>
      </c>
      <c r="M25" s="37">
        <f t="shared" si="26"/>
        <v>0</v>
      </c>
      <c r="N25" s="37">
        <f t="shared" si="26"/>
        <v>0</v>
      </c>
      <c r="O25" s="37">
        <f t="shared" si="26"/>
        <v>0</v>
      </c>
      <c r="P25" s="37">
        <f t="shared" si="26"/>
        <v>0</v>
      </c>
      <c r="Q25" s="37">
        <f t="shared" si="26"/>
        <v>0</v>
      </c>
      <c r="R25" s="37">
        <f t="shared" si="26"/>
        <v>0</v>
      </c>
      <c r="S25" s="37">
        <f t="shared" si="26"/>
        <v>0</v>
      </c>
      <c r="T25" s="37">
        <f t="shared" si="26"/>
        <v>0</v>
      </c>
      <c r="U25" s="37">
        <f t="shared" si="26"/>
        <v>0</v>
      </c>
      <c r="V25" s="37">
        <f t="shared" si="26"/>
        <v>0</v>
      </c>
      <c r="W25" s="37">
        <f t="shared" si="26"/>
        <v>0</v>
      </c>
      <c r="X25" s="37">
        <f t="shared" si="26"/>
        <v>0</v>
      </c>
      <c r="Y25" s="37">
        <f t="shared" si="26"/>
        <v>0</v>
      </c>
      <c r="Z25" s="37">
        <f t="shared" si="26"/>
        <v>0</v>
      </c>
      <c r="AA25" s="37">
        <f t="shared" si="26"/>
        <v>0</v>
      </c>
      <c r="AB25" s="37">
        <f t="shared" si="26"/>
        <v>0</v>
      </c>
      <c r="AC25" s="37">
        <f t="shared" si="26"/>
        <v>0</v>
      </c>
      <c r="AD25" s="37">
        <f t="shared" si="26"/>
        <v>0</v>
      </c>
      <c r="AE25" s="37">
        <f t="shared" si="26"/>
        <v>0</v>
      </c>
      <c r="AF25" s="37">
        <f t="shared" si="26"/>
        <v>0</v>
      </c>
      <c r="AG25" s="37">
        <f t="shared" si="26"/>
        <v>0</v>
      </c>
      <c r="AH25" s="37">
        <f t="shared" ref="AH25:AQ25" si="27">AH7-AH16</f>
        <v>0</v>
      </c>
      <c r="AI25" s="37">
        <f t="shared" si="27"/>
        <v>0</v>
      </c>
      <c r="AJ25" s="37">
        <f t="shared" si="27"/>
        <v>0</v>
      </c>
      <c r="AK25" s="37">
        <f t="shared" si="27"/>
        <v>0</v>
      </c>
      <c r="AL25" s="37">
        <f t="shared" si="27"/>
        <v>0</v>
      </c>
      <c r="AM25" s="37">
        <f t="shared" si="27"/>
        <v>0</v>
      </c>
      <c r="AN25" s="37">
        <f t="shared" si="27"/>
        <v>0</v>
      </c>
      <c r="AO25" s="37">
        <f t="shared" si="27"/>
        <v>0</v>
      </c>
      <c r="AP25" s="37">
        <f t="shared" si="27"/>
        <v>0</v>
      </c>
      <c r="AQ25" s="37">
        <f t="shared" si="27"/>
        <v>0</v>
      </c>
    </row>
    <row r="26" spans="2:43" x14ac:dyDescent="0.2">
      <c r="B26" s="162" t="s">
        <v>445</v>
      </c>
      <c r="C26" s="163">
        <f t="shared" si="21"/>
        <v>0</v>
      </c>
      <c r="D26" s="164">
        <f t="shared" ref="D26:AG26" si="28">SUM(D23:D25)</f>
        <v>0</v>
      </c>
      <c r="E26" s="163">
        <f t="shared" si="28"/>
        <v>0</v>
      </c>
      <c r="F26" s="163">
        <f t="shared" si="28"/>
        <v>0</v>
      </c>
      <c r="G26" s="163">
        <f t="shared" si="28"/>
        <v>0</v>
      </c>
      <c r="H26" s="163">
        <f t="shared" si="28"/>
        <v>0</v>
      </c>
      <c r="I26" s="163">
        <f t="shared" si="28"/>
        <v>0</v>
      </c>
      <c r="J26" s="163">
        <f t="shared" si="28"/>
        <v>0</v>
      </c>
      <c r="K26" s="163">
        <f t="shared" si="28"/>
        <v>0</v>
      </c>
      <c r="L26" s="163">
        <f t="shared" si="28"/>
        <v>0</v>
      </c>
      <c r="M26" s="163">
        <f t="shared" si="28"/>
        <v>0</v>
      </c>
      <c r="N26" s="163">
        <f t="shared" si="28"/>
        <v>0</v>
      </c>
      <c r="O26" s="163">
        <f t="shared" si="28"/>
        <v>0</v>
      </c>
      <c r="P26" s="163">
        <f t="shared" si="28"/>
        <v>0</v>
      </c>
      <c r="Q26" s="163">
        <f t="shared" si="28"/>
        <v>0</v>
      </c>
      <c r="R26" s="163">
        <f t="shared" si="28"/>
        <v>0</v>
      </c>
      <c r="S26" s="163">
        <f t="shared" si="28"/>
        <v>0</v>
      </c>
      <c r="T26" s="163">
        <f t="shared" si="28"/>
        <v>0</v>
      </c>
      <c r="U26" s="163">
        <f t="shared" si="28"/>
        <v>0</v>
      </c>
      <c r="V26" s="163">
        <f t="shared" si="28"/>
        <v>0</v>
      </c>
      <c r="W26" s="163">
        <f t="shared" si="28"/>
        <v>0</v>
      </c>
      <c r="X26" s="163">
        <f t="shared" si="28"/>
        <v>0</v>
      </c>
      <c r="Y26" s="163">
        <f t="shared" si="28"/>
        <v>0</v>
      </c>
      <c r="Z26" s="163">
        <f t="shared" si="28"/>
        <v>0</v>
      </c>
      <c r="AA26" s="163">
        <f t="shared" si="28"/>
        <v>0</v>
      </c>
      <c r="AB26" s="163">
        <f t="shared" si="28"/>
        <v>0</v>
      </c>
      <c r="AC26" s="163">
        <f t="shared" si="28"/>
        <v>0</v>
      </c>
      <c r="AD26" s="163">
        <f t="shared" si="28"/>
        <v>0</v>
      </c>
      <c r="AE26" s="163">
        <f t="shared" si="28"/>
        <v>0</v>
      </c>
      <c r="AF26" s="163">
        <f t="shared" si="28"/>
        <v>0</v>
      </c>
      <c r="AG26" s="163">
        <f t="shared" si="28"/>
        <v>0</v>
      </c>
      <c r="AH26" s="163">
        <f t="shared" ref="AH26:AQ26" si="29">SUM(AH23:AH25)</f>
        <v>0</v>
      </c>
      <c r="AI26" s="163">
        <f t="shared" si="29"/>
        <v>0</v>
      </c>
      <c r="AJ26" s="163">
        <f t="shared" si="29"/>
        <v>0</v>
      </c>
      <c r="AK26" s="163">
        <f t="shared" si="29"/>
        <v>0</v>
      </c>
      <c r="AL26" s="163">
        <f t="shared" si="29"/>
        <v>0</v>
      </c>
      <c r="AM26" s="163">
        <f t="shared" si="29"/>
        <v>0</v>
      </c>
      <c r="AN26" s="163">
        <f t="shared" si="29"/>
        <v>0</v>
      </c>
      <c r="AO26" s="163">
        <f t="shared" si="29"/>
        <v>0</v>
      </c>
      <c r="AP26" s="163">
        <f t="shared" si="29"/>
        <v>0</v>
      </c>
      <c r="AQ26" s="163">
        <f t="shared" si="29"/>
        <v>0</v>
      </c>
    </row>
    <row r="29" spans="2:43" x14ac:dyDescent="0.2">
      <c r="B29" s="123"/>
      <c r="C29" s="31"/>
      <c r="D29" s="31" t="s">
        <v>279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</row>
    <row r="30" spans="2:43" x14ac:dyDescent="0.2">
      <c r="B30" s="123"/>
      <c r="C30" s="32"/>
      <c r="D30" s="33">
        <v>1</v>
      </c>
      <c r="E30" s="33">
        <v>2</v>
      </c>
      <c r="F30" s="33">
        <v>3</v>
      </c>
      <c r="G30" s="33">
        <v>4</v>
      </c>
      <c r="H30" s="33">
        <v>5</v>
      </c>
      <c r="I30" s="33">
        <v>6</v>
      </c>
      <c r="J30" s="33">
        <v>7</v>
      </c>
      <c r="K30" s="33">
        <v>8</v>
      </c>
      <c r="L30" s="33">
        <v>9</v>
      </c>
      <c r="M30" s="33">
        <v>10</v>
      </c>
      <c r="N30" s="33">
        <v>11</v>
      </c>
      <c r="O30" s="33">
        <v>12</v>
      </c>
      <c r="P30" s="33">
        <v>13</v>
      </c>
      <c r="Q30" s="33">
        <v>14</v>
      </c>
      <c r="R30" s="33">
        <v>15</v>
      </c>
      <c r="S30" s="33">
        <v>16</v>
      </c>
      <c r="T30" s="33">
        <v>17</v>
      </c>
      <c r="U30" s="33">
        <v>18</v>
      </c>
      <c r="V30" s="33">
        <v>19</v>
      </c>
      <c r="W30" s="33">
        <v>20</v>
      </c>
      <c r="X30" s="33">
        <v>21</v>
      </c>
      <c r="Y30" s="33">
        <v>22</v>
      </c>
      <c r="Z30" s="33">
        <v>23</v>
      </c>
      <c r="AA30" s="33">
        <v>24</v>
      </c>
      <c r="AB30" s="33">
        <v>25</v>
      </c>
      <c r="AC30" s="33">
        <v>26</v>
      </c>
      <c r="AD30" s="33">
        <v>27</v>
      </c>
      <c r="AE30" s="33">
        <v>28</v>
      </c>
      <c r="AF30" s="33">
        <v>29</v>
      </c>
      <c r="AG30" s="33">
        <v>30</v>
      </c>
      <c r="AH30" s="33">
        <v>31</v>
      </c>
      <c r="AI30" s="33">
        <v>32</v>
      </c>
      <c r="AJ30" s="33">
        <v>33</v>
      </c>
      <c r="AK30" s="33">
        <v>34</v>
      </c>
      <c r="AL30" s="33">
        <v>35</v>
      </c>
      <c r="AM30" s="33">
        <v>36</v>
      </c>
      <c r="AN30" s="33">
        <v>37</v>
      </c>
      <c r="AO30" s="33">
        <v>38</v>
      </c>
      <c r="AP30" s="33">
        <v>39</v>
      </c>
      <c r="AQ30" s="33">
        <v>40</v>
      </c>
    </row>
    <row r="31" spans="2:43" ht="22.5" x14ac:dyDescent="0.2">
      <c r="B31" s="165" t="s">
        <v>491</v>
      </c>
      <c r="C31" s="278" t="s">
        <v>281</v>
      </c>
      <c r="D31" s="35">
        <f t="shared" ref="D31:AG31" si="30">D4</f>
        <v>2025</v>
      </c>
      <c r="E31" s="35">
        <f t="shared" si="30"/>
        <v>2026</v>
      </c>
      <c r="F31" s="35">
        <f t="shared" si="30"/>
        <v>2027</v>
      </c>
      <c r="G31" s="35">
        <f t="shared" si="30"/>
        <v>2028</v>
      </c>
      <c r="H31" s="35">
        <f t="shared" si="30"/>
        <v>2029</v>
      </c>
      <c r="I31" s="35">
        <f t="shared" si="30"/>
        <v>2030</v>
      </c>
      <c r="J31" s="35">
        <f t="shared" si="30"/>
        <v>2031</v>
      </c>
      <c r="K31" s="35">
        <f t="shared" si="30"/>
        <v>2032</v>
      </c>
      <c r="L31" s="35">
        <f t="shared" si="30"/>
        <v>2033</v>
      </c>
      <c r="M31" s="35">
        <f t="shared" si="30"/>
        <v>2034</v>
      </c>
      <c r="N31" s="35">
        <f t="shared" si="30"/>
        <v>2035</v>
      </c>
      <c r="O31" s="35">
        <f t="shared" si="30"/>
        <v>2036</v>
      </c>
      <c r="P31" s="35">
        <f t="shared" si="30"/>
        <v>2037</v>
      </c>
      <c r="Q31" s="35">
        <f t="shared" si="30"/>
        <v>2038</v>
      </c>
      <c r="R31" s="35">
        <f t="shared" si="30"/>
        <v>2039</v>
      </c>
      <c r="S31" s="35">
        <f t="shared" si="30"/>
        <v>2040</v>
      </c>
      <c r="T31" s="35">
        <f t="shared" si="30"/>
        <v>2041</v>
      </c>
      <c r="U31" s="35">
        <f t="shared" si="30"/>
        <v>2042</v>
      </c>
      <c r="V31" s="35">
        <f t="shared" si="30"/>
        <v>2043</v>
      </c>
      <c r="W31" s="35">
        <f t="shared" si="30"/>
        <v>2044</v>
      </c>
      <c r="X31" s="35">
        <f t="shared" si="30"/>
        <v>2045</v>
      </c>
      <c r="Y31" s="35">
        <f t="shared" si="30"/>
        <v>2046</v>
      </c>
      <c r="Z31" s="35">
        <f t="shared" si="30"/>
        <v>2047</v>
      </c>
      <c r="AA31" s="35">
        <f t="shared" si="30"/>
        <v>2048</v>
      </c>
      <c r="AB31" s="35">
        <f t="shared" si="30"/>
        <v>2049</v>
      </c>
      <c r="AC31" s="35">
        <f t="shared" si="30"/>
        <v>2050</v>
      </c>
      <c r="AD31" s="35">
        <f t="shared" si="30"/>
        <v>2051</v>
      </c>
      <c r="AE31" s="35">
        <f t="shared" si="30"/>
        <v>2052</v>
      </c>
      <c r="AF31" s="35">
        <f t="shared" si="30"/>
        <v>2053</v>
      </c>
      <c r="AG31" s="35">
        <f t="shared" si="30"/>
        <v>2054</v>
      </c>
      <c r="AH31" s="35">
        <f t="shared" ref="AH31:AQ31" si="31">AH4</f>
        <v>2055</v>
      </c>
      <c r="AI31" s="35">
        <f t="shared" si="31"/>
        <v>2056</v>
      </c>
      <c r="AJ31" s="35">
        <f t="shared" si="31"/>
        <v>2057</v>
      </c>
      <c r="AK31" s="35">
        <f t="shared" si="31"/>
        <v>2058</v>
      </c>
      <c r="AL31" s="35">
        <f t="shared" si="31"/>
        <v>2059</v>
      </c>
      <c r="AM31" s="35">
        <f t="shared" si="31"/>
        <v>2060</v>
      </c>
      <c r="AN31" s="35">
        <f t="shared" si="31"/>
        <v>2061</v>
      </c>
      <c r="AO31" s="35">
        <f t="shared" si="31"/>
        <v>2062</v>
      </c>
      <c r="AP31" s="35">
        <f t="shared" si="31"/>
        <v>2063</v>
      </c>
      <c r="AQ31" s="35">
        <f t="shared" si="31"/>
        <v>2064</v>
      </c>
    </row>
    <row r="32" spans="2:43" x14ac:dyDescent="0.2">
      <c r="B32" s="31" t="s">
        <v>486</v>
      </c>
      <c r="C32" s="37">
        <f t="shared" ref="C32:C35" si="32">SUM(D32:AQ32)</f>
        <v>0</v>
      </c>
      <c r="D32" s="37">
        <f>D23*Parametre!C125</f>
        <v>0</v>
      </c>
      <c r="E32" s="37">
        <f>E23*Parametre!D125</f>
        <v>0</v>
      </c>
      <c r="F32" s="37">
        <f>F23*Parametre!E125</f>
        <v>0</v>
      </c>
      <c r="G32" s="37">
        <f>G23*Parametre!F125</f>
        <v>0</v>
      </c>
      <c r="H32" s="37">
        <f>H23*Parametre!G125</f>
        <v>0</v>
      </c>
      <c r="I32" s="37">
        <f>I23*Parametre!H125</f>
        <v>0</v>
      </c>
      <c r="J32" s="37">
        <f>J23*Parametre!I125</f>
        <v>0</v>
      </c>
      <c r="K32" s="37">
        <f>K23*Parametre!J125</f>
        <v>0</v>
      </c>
      <c r="L32" s="37">
        <f>L23*Parametre!K125</f>
        <v>0</v>
      </c>
      <c r="M32" s="37">
        <f>M23*Parametre!L125</f>
        <v>0</v>
      </c>
      <c r="N32" s="37">
        <f>N23*Parametre!M125</f>
        <v>0</v>
      </c>
      <c r="O32" s="37">
        <f>O23*Parametre!N125</f>
        <v>0</v>
      </c>
      <c r="P32" s="37">
        <f>P23*Parametre!O125</f>
        <v>0</v>
      </c>
      <c r="Q32" s="37">
        <f>Q23*Parametre!P125</f>
        <v>0</v>
      </c>
      <c r="R32" s="37">
        <f>R23*Parametre!Q125</f>
        <v>0</v>
      </c>
      <c r="S32" s="37">
        <f>S23*Parametre!R125</f>
        <v>0</v>
      </c>
      <c r="T32" s="37">
        <f>T23*Parametre!S125</f>
        <v>0</v>
      </c>
      <c r="U32" s="37">
        <f>U23*Parametre!T125</f>
        <v>0</v>
      </c>
      <c r="V32" s="37">
        <f>V23*Parametre!U125</f>
        <v>0</v>
      </c>
      <c r="W32" s="37">
        <f>W23*Parametre!V125</f>
        <v>0</v>
      </c>
      <c r="X32" s="37">
        <f>X23*Parametre!W125</f>
        <v>0</v>
      </c>
      <c r="Y32" s="37">
        <f>Y23*Parametre!X125</f>
        <v>0</v>
      </c>
      <c r="Z32" s="37">
        <f>Z23*Parametre!Y125</f>
        <v>0</v>
      </c>
      <c r="AA32" s="37">
        <f>AA23*Parametre!Z125</f>
        <v>0</v>
      </c>
      <c r="AB32" s="37">
        <f>AB23*Parametre!AA125</f>
        <v>0</v>
      </c>
      <c r="AC32" s="37">
        <f>AC23*Parametre!AB125</f>
        <v>0</v>
      </c>
      <c r="AD32" s="37">
        <f>AD23*Parametre!AC125</f>
        <v>0</v>
      </c>
      <c r="AE32" s="37">
        <f>AE23*Parametre!AD125</f>
        <v>0</v>
      </c>
      <c r="AF32" s="37">
        <f>AF23*Parametre!AE125</f>
        <v>0</v>
      </c>
      <c r="AG32" s="37">
        <f>AG23*Parametre!AF125</f>
        <v>0</v>
      </c>
      <c r="AH32" s="37">
        <f>AH23*Parametre!AG125</f>
        <v>0</v>
      </c>
      <c r="AI32" s="37">
        <f>AI23*Parametre!AH125</f>
        <v>0</v>
      </c>
      <c r="AJ32" s="37">
        <f>AJ23*Parametre!AI125</f>
        <v>0</v>
      </c>
      <c r="AK32" s="37">
        <f>AK23*Parametre!AJ125</f>
        <v>0</v>
      </c>
      <c r="AL32" s="37">
        <f>AL23*Parametre!AK125</f>
        <v>0</v>
      </c>
      <c r="AM32" s="37">
        <f>AM23*Parametre!AL125</f>
        <v>0</v>
      </c>
      <c r="AN32" s="37">
        <f>AN23*Parametre!AM125</f>
        <v>0</v>
      </c>
      <c r="AO32" s="37">
        <f>AO23*Parametre!AN125</f>
        <v>0</v>
      </c>
      <c r="AP32" s="37">
        <f>AP23*Parametre!AO125</f>
        <v>0</v>
      </c>
      <c r="AQ32" s="37">
        <f>AQ23*Parametre!AP125</f>
        <v>0</v>
      </c>
    </row>
    <row r="33" spans="2:43" x14ac:dyDescent="0.2">
      <c r="B33" s="31" t="s">
        <v>487</v>
      </c>
      <c r="C33" s="37">
        <f t="shared" si="32"/>
        <v>0</v>
      </c>
      <c r="D33" s="37">
        <f>D24*Parametre!C126</f>
        <v>0</v>
      </c>
      <c r="E33" s="37">
        <f>E24*Parametre!D126</f>
        <v>0</v>
      </c>
      <c r="F33" s="37">
        <f>F24*Parametre!E126</f>
        <v>0</v>
      </c>
      <c r="G33" s="37">
        <f>G24*Parametre!F126</f>
        <v>0</v>
      </c>
      <c r="H33" s="37">
        <f>H24*Parametre!G126</f>
        <v>0</v>
      </c>
      <c r="I33" s="37">
        <f>I24*Parametre!H126</f>
        <v>0</v>
      </c>
      <c r="J33" s="37">
        <f>J24*Parametre!I126</f>
        <v>0</v>
      </c>
      <c r="K33" s="37">
        <f>K24*Parametre!J126</f>
        <v>0</v>
      </c>
      <c r="L33" s="37">
        <f>L24*Parametre!K126</f>
        <v>0</v>
      </c>
      <c r="M33" s="37">
        <f>M24*Parametre!L126</f>
        <v>0</v>
      </c>
      <c r="N33" s="37">
        <f>N24*Parametre!M126</f>
        <v>0</v>
      </c>
      <c r="O33" s="37">
        <f>O24*Parametre!N126</f>
        <v>0</v>
      </c>
      <c r="P33" s="37">
        <f>P24*Parametre!O126</f>
        <v>0</v>
      </c>
      <c r="Q33" s="37">
        <f>Q24*Parametre!P126</f>
        <v>0</v>
      </c>
      <c r="R33" s="37">
        <f>R24*Parametre!Q126</f>
        <v>0</v>
      </c>
      <c r="S33" s="37">
        <f>S24*Parametre!R126</f>
        <v>0</v>
      </c>
      <c r="T33" s="37">
        <f>T24*Parametre!S126</f>
        <v>0</v>
      </c>
      <c r="U33" s="37">
        <f>U24*Parametre!T126</f>
        <v>0</v>
      </c>
      <c r="V33" s="37">
        <f>V24*Parametre!U126</f>
        <v>0</v>
      </c>
      <c r="W33" s="37">
        <f>W24*Parametre!V126</f>
        <v>0</v>
      </c>
      <c r="X33" s="37">
        <f>X24*Parametre!W126</f>
        <v>0</v>
      </c>
      <c r="Y33" s="37">
        <f>Y24*Parametre!X126</f>
        <v>0</v>
      </c>
      <c r="Z33" s="37">
        <f>Z24*Parametre!Y126</f>
        <v>0</v>
      </c>
      <c r="AA33" s="37">
        <f>AA24*Parametre!Z126</f>
        <v>0</v>
      </c>
      <c r="AB33" s="37">
        <f>AB24*Parametre!AA126</f>
        <v>0</v>
      </c>
      <c r="AC33" s="37">
        <f>AC24*Parametre!AB126</f>
        <v>0</v>
      </c>
      <c r="AD33" s="37">
        <f>AD24*Parametre!AC126</f>
        <v>0</v>
      </c>
      <c r="AE33" s="37">
        <f>AE24*Parametre!AD126</f>
        <v>0</v>
      </c>
      <c r="AF33" s="37">
        <f>AF24*Parametre!AE126</f>
        <v>0</v>
      </c>
      <c r="AG33" s="37">
        <f>AG24*Parametre!AF126</f>
        <v>0</v>
      </c>
      <c r="AH33" s="37">
        <f>AH24*Parametre!AG126</f>
        <v>0</v>
      </c>
      <c r="AI33" s="37">
        <f>AI24*Parametre!AH126</f>
        <v>0</v>
      </c>
      <c r="AJ33" s="37">
        <f>AJ24*Parametre!AI126</f>
        <v>0</v>
      </c>
      <c r="AK33" s="37">
        <f>AK24*Parametre!AJ126</f>
        <v>0</v>
      </c>
      <c r="AL33" s="37">
        <f>AL24*Parametre!AK126</f>
        <v>0</v>
      </c>
      <c r="AM33" s="37">
        <f>AM24*Parametre!AL126</f>
        <v>0</v>
      </c>
      <c r="AN33" s="37">
        <f>AN24*Parametre!AM126</f>
        <v>0</v>
      </c>
      <c r="AO33" s="37">
        <f>AO24*Parametre!AN126</f>
        <v>0</v>
      </c>
      <c r="AP33" s="37">
        <f>AP24*Parametre!AO126</f>
        <v>0</v>
      </c>
      <c r="AQ33" s="37">
        <f>AQ24*Parametre!AP126</f>
        <v>0</v>
      </c>
    </row>
    <row r="34" spans="2:43" x14ac:dyDescent="0.2">
      <c r="B34" s="31" t="s">
        <v>488</v>
      </c>
      <c r="C34" s="37">
        <f t="shared" si="32"/>
        <v>0</v>
      </c>
      <c r="D34" s="37">
        <f>D25*Parametre!C127</f>
        <v>0</v>
      </c>
      <c r="E34" s="37">
        <f>E25*Parametre!D127</f>
        <v>0</v>
      </c>
      <c r="F34" s="37">
        <f>F25*Parametre!E127</f>
        <v>0</v>
      </c>
      <c r="G34" s="37">
        <f>G25*Parametre!F127</f>
        <v>0</v>
      </c>
      <c r="H34" s="37">
        <f>H25*Parametre!G127</f>
        <v>0</v>
      </c>
      <c r="I34" s="37">
        <f>I25*Parametre!H127</f>
        <v>0</v>
      </c>
      <c r="J34" s="37">
        <f>J25*Parametre!I127</f>
        <v>0</v>
      </c>
      <c r="K34" s="37">
        <f>K25*Parametre!J127</f>
        <v>0</v>
      </c>
      <c r="L34" s="37">
        <f>L25*Parametre!K127</f>
        <v>0</v>
      </c>
      <c r="M34" s="37">
        <f>M25*Parametre!L127</f>
        <v>0</v>
      </c>
      <c r="N34" s="37">
        <f>N25*Parametre!M127</f>
        <v>0</v>
      </c>
      <c r="O34" s="37">
        <f>O25*Parametre!N127</f>
        <v>0</v>
      </c>
      <c r="P34" s="37">
        <f>P25*Parametre!O127</f>
        <v>0</v>
      </c>
      <c r="Q34" s="37">
        <f>Q25*Parametre!P127</f>
        <v>0</v>
      </c>
      <c r="R34" s="37">
        <f>R25*Parametre!Q127</f>
        <v>0</v>
      </c>
      <c r="S34" s="37">
        <f>S25*Parametre!R127</f>
        <v>0</v>
      </c>
      <c r="T34" s="37">
        <f>T25*Parametre!S127</f>
        <v>0</v>
      </c>
      <c r="U34" s="37">
        <f>U25*Parametre!T127</f>
        <v>0</v>
      </c>
      <c r="V34" s="37">
        <f>V25*Parametre!U127</f>
        <v>0</v>
      </c>
      <c r="W34" s="37">
        <f>W25*Parametre!V127</f>
        <v>0</v>
      </c>
      <c r="X34" s="37">
        <f>X25*Parametre!W127</f>
        <v>0</v>
      </c>
      <c r="Y34" s="37">
        <f>Y25*Parametre!X127</f>
        <v>0</v>
      </c>
      <c r="Z34" s="37">
        <f>Z25*Parametre!Y127</f>
        <v>0</v>
      </c>
      <c r="AA34" s="37">
        <f>AA25*Parametre!Z127</f>
        <v>0</v>
      </c>
      <c r="AB34" s="37">
        <f>AB25*Parametre!AA127</f>
        <v>0</v>
      </c>
      <c r="AC34" s="37">
        <f>AC25*Parametre!AB127</f>
        <v>0</v>
      </c>
      <c r="AD34" s="37">
        <f>AD25*Parametre!AC127</f>
        <v>0</v>
      </c>
      <c r="AE34" s="37">
        <f>AE25*Parametre!AD127</f>
        <v>0</v>
      </c>
      <c r="AF34" s="37">
        <f>AF25*Parametre!AE127</f>
        <v>0</v>
      </c>
      <c r="AG34" s="37">
        <f>AG25*Parametre!AF127</f>
        <v>0</v>
      </c>
      <c r="AH34" s="37">
        <f>AH25*Parametre!AG127</f>
        <v>0</v>
      </c>
      <c r="AI34" s="37">
        <f>AI25*Parametre!AH127</f>
        <v>0</v>
      </c>
      <c r="AJ34" s="37">
        <f>AJ25*Parametre!AI127</f>
        <v>0</v>
      </c>
      <c r="AK34" s="37">
        <f>AK25*Parametre!AJ127</f>
        <v>0</v>
      </c>
      <c r="AL34" s="37">
        <f>AL25*Parametre!AK127</f>
        <v>0</v>
      </c>
      <c r="AM34" s="37">
        <f>AM25*Parametre!AL127</f>
        <v>0</v>
      </c>
      <c r="AN34" s="37">
        <f>AN25*Parametre!AM127</f>
        <v>0</v>
      </c>
      <c r="AO34" s="37">
        <f>AO25*Parametre!AN127</f>
        <v>0</v>
      </c>
      <c r="AP34" s="37">
        <f>AP25*Parametre!AO127</f>
        <v>0</v>
      </c>
      <c r="AQ34" s="37">
        <f>AQ25*Parametre!AP127</f>
        <v>0</v>
      </c>
    </row>
    <row r="35" spans="2:43" x14ac:dyDescent="0.2">
      <c r="B35" s="159" t="s">
        <v>492</v>
      </c>
      <c r="C35" s="160">
        <f t="shared" si="32"/>
        <v>0</v>
      </c>
      <c r="D35" s="161">
        <f t="shared" ref="D35:AG35" si="33">SUM(D32:D34)</f>
        <v>0</v>
      </c>
      <c r="E35" s="160">
        <f t="shared" si="33"/>
        <v>0</v>
      </c>
      <c r="F35" s="160">
        <f t="shared" si="33"/>
        <v>0</v>
      </c>
      <c r="G35" s="160">
        <f t="shared" si="33"/>
        <v>0</v>
      </c>
      <c r="H35" s="160">
        <f t="shared" si="33"/>
        <v>0</v>
      </c>
      <c r="I35" s="160">
        <f t="shared" si="33"/>
        <v>0</v>
      </c>
      <c r="J35" s="160">
        <f t="shared" si="33"/>
        <v>0</v>
      </c>
      <c r="K35" s="160">
        <f t="shared" si="33"/>
        <v>0</v>
      </c>
      <c r="L35" s="160">
        <f t="shared" si="33"/>
        <v>0</v>
      </c>
      <c r="M35" s="160">
        <f t="shared" si="33"/>
        <v>0</v>
      </c>
      <c r="N35" s="160">
        <f t="shared" si="33"/>
        <v>0</v>
      </c>
      <c r="O35" s="160">
        <f t="shared" si="33"/>
        <v>0</v>
      </c>
      <c r="P35" s="160">
        <f t="shared" si="33"/>
        <v>0</v>
      </c>
      <c r="Q35" s="160">
        <f t="shared" si="33"/>
        <v>0</v>
      </c>
      <c r="R35" s="160">
        <f t="shared" si="33"/>
        <v>0</v>
      </c>
      <c r="S35" s="160">
        <f t="shared" si="33"/>
        <v>0</v>
      </c>
      <c r="T35" s="160">
        <f t="shared" si="33"/>
        <v>0</v>
      </c>
      <c r="U35" s="160">
        <f t="shared" si="33"/>
        <v>0</v>
      </c>
      <c r="V35" s="160">
        <f t="shared" si="33"/>
        <v>0</v>
      </c>
      <c r="W35" s="160">
        <f t="shared" si="33"/>
        <v>0</v>
      </c>
      <c r="X35" s="160">
        <f t="shared" si="33"/>
        <v>0</v>
      </c>
      <c r="Y35" s="160">
        <f t="shared" si="33"/>
        <v>0</v>
      </c>
      <c r="Z35" s="160">
        <f t="shared" si="33"/>
        <v>0</v>
      </c>
      <c r="AA35" s="160">
        <f t="shared" si="33"/>
        <v>0</v>
      </c>
      <c r="AB35" s="160">
        <f t="shared" si="33"/>
        <v>0</v>
      </c>
      <c r="AC35" s="160">
        <f t="shared" si="33"/>
        <v>0</v>
      </c>
      <c r="AD35" s="160">
        <f t="shared" si="33"/>
        <v>0</v>
      </c>
      <c r="AE35" s="160">
        <f t="shared" si="33"/>
        <v>0</v>
      </c>
      <c r="AF35" s="160">
        <f t="shared" si="33"/>
        <v>0</v>
      </c>
      <c r="AG35" s="160">
        <f t="shared" si="33"/>
        <v>0</v>
      </c>
      <c r="AH35" s="160">
        <f t="shared" ref="AH35:AQ35" si="34">SUM(AH32:AH34)</f>
        <v>0</v>
      </c>
      <c r="AI35" s="160">
        <f t="shared" si="34"/>
        <v>0</v>
      </c>
      <c r="AJ35" s="160">
        <f t="shared" si="34"/>
        <v>0</v>
      </c>
      <c r="AK35" s="160">
        <f t="shared" si="34"/>
        <v>0</v>
      </c>
      <c r="AL35" s="160">
        <f t="shared" si="34"/>
        <v>0</v>
      </c>
      <c r="AM35" s="160">
        <f t="shared" si="34"/>
        <v>0</v>
      </c>
      <c r="AN35" s="160">
        <f t="shared" si="34"/>
        <v>0</v>
      </c>
      <c r="AO35" s="160">
        <f t="shared" si="34"/>
        <v>0</v>
      </c>
      <c r="AP35" s="160">
        <f t="shared" si="34"/>
        <v>0</v>
      </c>
      <c r="AQ35" s="160">
        <f t="shared" si="34"/>
        <v>0</v>
      </c>
    </row>
  </sheetData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99"/>
  </sheetPr>
  <dimension ref="B2:AQ47"/>
  <sheetViews>
    <sheetView topLeftCell="C1" zoomScaleNormal="100" workbookViewId="0">
      <selection activeCell="J55" sqref="J55"/>
    </sheetView>
  </sheetViews>
  <sheetFormatPr defaultColWidth="9.140625" defaultRowHeight="11.25" x14ac:dyDescent="0.2"/>
  <cols>
    <col min="1" max="1" width="3.85546875" style="265" customWidth="1"/>
    <col min="2" max="2" width="39.7109375" style="265" customWidth="1"/>
    <col min="3" max="3" width="11.85546875" style="265" customWidth="1"/>
    <col min="4" max="33" width="4.85546875" style="265" bestFit="1" customWidth="1"/>
    <col min="34" max="43" width="4.28515625" style="265" bestFit="1" customWidth="1"/>
    <col min="44" max="16384" width="9.140625" style="265"/>
  </cols>
  <sheetData>
    <row r="2" spans="2:43" x14ac:dyDescent="0.2">
      <c r="B2" s="266"/>
      <c r="C2" s="266"/>
      <c r="D2" s="266" t="s">
        <v>279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</row>
    <row r="3" spans="2:43" x14ac:dyDescent="0.2">
      <c r="B3" s="267" t="s">
        <v>493</v>
      </c>
      <c r="C3" s="267"/>
      <c r="D3" s="268">
        <v>1</v>
      </c>
      <c r="E3" s="268">
        <v>2</v>
      </c>
      <c r="F3" s="268">
        <v>3</v>
      </c>
      <c r="G3" s="268">
        <v>4</v>
      </c>
      <c r="H3" s="268">
        <v>5</v>
      </c>
      <c r="I3" s="268">
        <v>6</v>
      </c>
      <c r="J3" s="268">
        <v>7</v>
      </c>
      <c r="K3" s="268">
        <v>8</v>
      </c>
      <c r="L3" s="268">
        <v>9</v>
      </c>
      <c r="M3" s="268">
        <v>10</v>
      </c>
      <c r="N3" s="268">
        <v>11</v>
      </c>
      <c r="O3" s="268">
        <v>12</v>
      </c>
      <c r="P3" s="268">
        <v>13</v>
      </c>
      <c r="Q3" s="268">
        <v>14</v>
      </c>
      <c r="R3" s="268">
        <v>15</v>
      </c>
      <c r="S3" s="268">
        <v>16</v>
      </c>
      <c r="T3" s="268">
        <v>17</v>
      </c>
      <c r="U3" s="268">
        <v>18</v>
      </c>
      <c r="V3" s="268">
        <v>19</v>
      </c>
      <c r="W3" s="268">
        <v>20</v>
      </c>
      <c r="X3" s="268">
        <v>21</v>
      </c>
      <c r="Y3" s="268">
        <v>22</v>
      </c>
      <c r="Z3" s="268">
        <v>23</v>
      </c>
      <c r="AA3" s="268">
        <v>24</v>
      </c>
      <c r="AB3" s="268">
        <v>25</v>
      </c>
      <c r="AC3" s="268">
        <v>26</v>
      </c>
      <c r="AD3" s="268">
        <v>27</v>
      </c>
      <c r="AE3" s="268">
        <v>28</v>
      </c>
      <c r="AF3" s="268">
        <v>29</v>
      </c>
      <c r="AG3" s="268">
        <v>30</v>
      </c>
      <c r="AH3" s="268">
        <v>31</v>
      </c>
      <c r="AI3" s="268">
        <v>32</v>
      </c>
      <c r="AJ3" s="268">
        <v>33</v>
      </c>
      <c r="AK3" s="268">
        <v>34</v>
      </c>
      <c r="AL3" s="268">
        <v>35</v>
      </c>
      <c r="AM3" s="268">
        <v>36</v>
      </c>
      <c r="AN3" s="268">
        <v>37</v>
      </c>
      <c r="AO3" s="268">
        <v>38</v>
      </c>
      <c r="AP3" s="268">
        <v>39</v>
      </c>
      <c r="AQ3" s="268">
        <v>40</v>
      </c>
    </row>
    <row r="4" spans="2:43" x14ac:dyDescent="0.2">
      <c r="B4" s="269" t="s">
        <v>336</v>
      </c>
      <c r="C4" s="270" t="s">
        <v>281</v>
      </c>
      <c r="D4" s="271">
        <v>2024</v>
      </c>
      <c r="E4" s="271">
        <f>D4+$D$3</f>
        <v>2025</v>
      </c>
      <c r="F4" s="271">
        <f t="shared" ref="F4:AG4" si="0">E4+$D$3</f>
        <v>2026</v>
      </c>
      <c r="G4" s="271">
        <f t="shared" si="0"/>
        <v>2027</v>
      </c>
      <c r="H4" s="271">
        <f t="shared" si="0"/>
        <v>2028</v>
      </c>
      <c r="I4" s="271">
        <f t="shared" si="0"/>
        <v>2029</v>
      </c>
      <c r="J4" s="271">
        <f t="shared" si="0"/>
        <v>2030</v>
      </c>
      <c r="K4" s="271">
        <f t="shared" si="0"/>
        <v>2031</v>
      </c>
      <c r="L4" s="271">
        <f t="shared" si="0"/>
        <v>2032</v>
      </c>
      <c r="M4" s="271">
        <f t="shared" si="0"/>
        <v>2033</v>
      </c>
      <c r="N4" s="271">
        <f t="shared" si="0"/>
        <v>2034</v>
      </c>
      <c r="O4" s="271">
        <f t="shared" si="0"/>
        <v>2035</v>
      </c>
      <c r="P4" s="271">
        <f t="shared" si="0"/>
        <v>2036</v>
      </c>
      <c r="Q4" s="271">
        <f t="shared" si="0"/>
        <v>2037</v>
      </c>
      <c r="R4" s="271">
        <f t="shared" si="0"/>
        <v>2038</v>
      </c>
      <c r="S4" s="271">
        <f t="shared" si="0"/>
        <v>2039</v>
      </c>
      <c r="T4" s="271">
        <f t="shared" si="0"/>
        <v>2040</v>
      </c>
      <c r="U4" s="271">
        <f t="shared" si="0"/>
        <v>2041</v>
      </c>
      <c r="V4" s="271">
        <f t="shared" si="0"/>
        <v>2042</v>
      </c>
      <c r="W4" s="271">
        <f t="shared" si="0"/>
        <v>2043</v>
      </c>
      <c r="X4" s="271">
        <f t="shared" si="0"/>
        <v>2044</v>
      </c>
      <c r="Y4" s="271">
        <f t="shared" si="0"/>
        <v>2045</v>
      </c>
      <c r="Z4" s="271">
        <f t="shared" si="0"/>
        <v>2046</v>
      </c>
      <c r="AA4" s="271">
        <f t="shared" si="0"/>
        <v>2047</v>
      </c>
      <c r="AB4" s="271">
        <f t="shared" si="0"/>
        <v>2048</v>
      </c>
      <c r="AC4" s="271">
        <f t="shared" si="0"/>
        <v>2049</v>
      </c>
      <c r="AD4" s="271">
        <f t="shared" si="0"/>
        <v>2050</v>
      </c>
      <c r="AE4" s="271">
        <f t="shared" si="0"/>
        <v>2051</v>
      </c>
      <c r="AF4" s="271">
        <f t="shared" si="0"/>
        <v>2052</v>
      </c>
      <c r="AG4" s="271">
        <f t="shared" si="0"/>
        <v>2053</v>
      </c>
      <c r="AH4" s="271">
        <f t="shared" ref="AH4" si="1">AG4+$D$3</f>
        <v>2054</v>
      </c>
      <c r="AI4" s="271">
        <f t="shared" ref="AI4" si="2">AH4+$D$3</f>
        <v>2055</v>
      </c>
      <c r="AJ4" s="271">
        <f t="shared" ref="AJ4" si="3">AI4+$D$3</f>
        <v>2056</v>
      </c>
      <c r="AK4" s="271">
        <f t="shared" ref="AK4" si="4">AJ4+$D$3</f>
        <v>2057</v>
      </c>
      <c r="AL4" s="271">
        <f t="shared" ref="AL4" si="5">AK4+$D$3</f>
        <v>2058</v>
      </c>
      <c r="AM4" s="271">
        <f t="shared" ref="AM4" si="6">AL4+$D$3</f>
        <v>2059</v>
      </c>
      <c r="AN4" s="271">
        <f t="shared" ref="AN4" si="7">AM4+$D$3</f>
        <v>2060</v>
      </c>
      <c r="AO4" s="271">
        <f t="shared" ref="AO4" si="8">AN4+$D$3</f>
        <v>2061</v>
      </c>
      <c r="AP4" s="271">
        <f t="shared" ref="AP4" si="9">AO4+$D$3</f>
        <v>2062</v>
      </c>
      <c r="AQ4" s="271">
        <f t="shared" ref="AQ4" si="10">AP4+$D$3</f>
        <v>2063</v>
      </c>
    </row>
    <row r="5" spans="2:43" x14ac:dyDescent="0.2">
      <c r="B5" s="266" t="s">
        <v>494</v>
      </c>
      <c r="C5" s="272">
        <f>SUM(D5:AQ5)</f>
        <v>0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</row>
    <row r="6" spans="2:43" x14ac:dyDescent="0.2">
      <c r="B6" s="266" t="s">
        <v>495</v>
      </c>
      <c r="C6" s="272">
        <f t="shared" ref="C6:C11" si="11">SUM(D6:AQ6)</f>
        <v>0</v>
      </c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</row>
    <row r="7" spans="2:43" x14ac:dyDescent="0.2">
      <c r="B7" s="266" t="s">
        <v>496</v>
      </c>
      <c r="C7" s="272">
        <f t="shared" si="11"/>
        <v>0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</row>
    <row r="8" spans="2:43" x14ac:dyDescent="0.2">
      <c r="B8" s="266" t="s">
        <v>497</v>
      </c>
      <c r="C8" s="272">
        <f t="shared" si="11"/>
        <v>0</v>
      </c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</row>
    <row r="9" spans="2:43" x14ac:dyDescent="0.2">
      <c r="B9" s="266" t="s">
        <v>498</v>
      </c>
      <c r="C9" s="272">
        <f t="shared" si="11"/>
        <v>0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</row>
    <row r="10" spans="2:43" x14ac:dyDescent="0.2">
      <c r="B10" s="266" t="s">
        <v>499</v>
      </c>
      <c r="C10" s="272">
        <f t="shared" si="11"/>
        <v>0</v>
      </c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</row>
    <row r="11" spans="2:43" x14ac:dyDescent="0.2">
      <c r="B11" s="267" t="s">
        <v>281</v>
      </c>
      <c r="C11" s="274">
        <f t="shared" si="11"/>
        <v>0</v>
      </c>
      <c r="D11" s="274">
        <f>SUM(D5:D10)</f>
        <v>0</v>
      </c>
      <c r="E11" s="274">
        <f t="shared" ref="E11:AG11" si="12">SUM(E5:E10)</f>
        <v>0</v>
      </c>
      <c r="F11" s="274">
        <f t="shared" si="12"/>
        <v>0</v>
      </c>
      <c r="G11" s="274">
        <f t="shared" si="12"/>
        <v>0</v>
      </c>
      <c r="H11" s="274">
        <f t="shared" si="12"/>
        <v>0</v>
      </c>
      <c r="I11" s="274">
        <f t="shared" si="12"/>
        <v>0</v>
      </c>
      <c r="J11" s="274">
        <f t="shared" si="12"/>
        <v>0</v>
      </c>
      <c r="K11" s="274">
        <f t="shared" si="12"/>
        <v>0</v>
      </c>
      <c r="L11" s="274">
        <f t="shared" si="12"/>
        <v>0</v>
      </c>
      <c r="M11" s="274">
        <f t="shared" si="12"/>
        <v>0</v>
      </c>
      <c r="N11" s="274">
        <f t="shared" si="12"/>
        <v>0</v>
      </c>
      <c r="O11" s="274">
        <f t="shared" si="12"/>
        <v>0</v>
      </c>
      <c r="P11" s="274">
        <f t="shared" si="12"/>
        <v>0</v>
      </c>
      <c r="Q11" s="274">
        <f t="shared" si="12"/>
        <v>0</v>
      </c>
      <c r="R11" s="274">
        <f t="shared" si="12"/>
        <v>0</v>
      </c>
      <c r="S11" s="274">
        <f t="shared" si="12"/>
        <v>0</v>
      </c>
      <c r="T11" s="274">
        <f t="shared" si="12"/>
        <v>0</v>
      </c>
      <c r="U11" s="274">
        <f t="shared" si="12"/>
        <v>0</v>
      </c>
      <c r="V11" s="274">
        <f t="shared" si="12"/>
        <v>0</v>
      </c>
      <c r="W11" s="274">
        <f t="shared" si="12"/>
        <v>0</v>
      </c>
      <c r="X11" s="274">
        <f t="shared" si="12"/>
        <v>0</v>
      </c>
      <c r="Y11" s="274">
        <f t="shared" si="12"/>
        <v>0</v>
      </c>
      <c r="Z11" s="274">
        <f t="shared" si="12"/>
        <v>0</v>
      </c>
      <c r="AA11" s="274">
        <f t="shared" si="12"/>
        <v>0</v>
      </c>
      <c r="AB11" s="274">
        <f t="shared" si="12"/>
        <v>0</v>
      </c>
      <c r="AC11" s="274">
        <f t="shared" si="12"/>
        <v>0</v>
      </c>
      <c r="AD11" s="274">
        <f t="shared" si="12"/>
        <v>0</v>
      </c>
      <c r="AE11" s="274">
        <f t="shared" si="12"/>
        <v>0</v>
      </c>
      <c r="AF11" s="274">
        <f t="shared" si="12"/>
        <v>0</v>
      </c>
      <c r="AG11" s="274">
        <f t="shared" si="12"/>
        <v>0</v>
      </c>
      <c r="AH11" s="274">
        <f t="shared" ref="AH11:AQ11" si="13">SUM(AH5:AH10)</f>
        <v>0</v>
      </c>
      <c r="AI11" s="274">
        <f t="shared" si="13"/>
        <v>0</v>
      </c>
      <c r="AJ11" s="274">
        <f t="shared" si="13"/>
        <v>0</v>
      </c>
      <c r="AK11" s="274">
        <f t="shared" si="13"/>
        <v>0</v>
      </c>
      <c r="AL11" s="274">
        <f t="shared" si="13"/>
        <v>0</v>
      </c>
      <c r="AM11" s="274">
        <f t="shared" si="13"/>
        <v>0</v>
      </c>
      <c r="AN11" s="274">
        <f t="shared" si="13"/>
        <v>0</v>
      </c>
      <c r="AO11" s="274">
        <f t="shared" si="13"/>
        <v>0</v>
      </c>
      <c r="AP11" s="274">
        <f t="shared" si="13"/>
        <v>0</v>
      </c>
      <c r="AQ11" s="274">
        <f t="shared" si="13"/>
        <v>0</v>
      </c>
    </row>
    <row r="14" spans="2:43" x14ac:dyDescent="0.2">
      <c r="B14" s="266"/>
      <c r="C14" s="266"/>
      <c r="D14" s="266" t="s">
        <v>279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</row>
    <row r="15" spans="2:43" x14ac:dyDescent="0.2">
      <c r="B15" s="267" t="s">
        <v>500</v>
      </c>
      <c r="C15" s="267"/>
      <c r="D15" s="268">
        <v>1</v>
      </c>
      <c r="E15" s="268">
        <v>2</v>
      </c>
      <c r="F15" s="268">
        <v>3</v>
      </c>
      <c r="G15" s="268">
        <v>4</v>
      </c>
      <c r="H15" s="268">
        <v>5</v>
      </c>
      <c r="I15" s="268">
        <v>6</v>
      </c>
      <c r="J15" s="268">
        <v>7</v>
      </c>
      <c r="K15" s="268">
        <v>8</v>
      </c>
      <c r="L15" s="268">
        <v>9</v>
      </c>
      <c r="M15" s="268">
        <v>10</v>
      </c>
      <c r="N15" s="268">
        <v>11</v>
      </c>
      <c r="O15" s="268">
        <v>12</v>
      </c>
      <c r="P15" s="268">
        <v>13</v>
      </c>
      <c r="Q15" s="268">
        <v>14</v>
      </c>
      <c r="R15" s="268">
        <v>15</v>
      </c>
      <c r="S15" s="268">
        <v>16</v>
      </c>
      <c r="T15" s="268">
        <v>17</v>
      </c>
      <c r="U15" s="268">
        <v>18</v>
      </c>
      <c r="V15" s="268">
        <v>19</v>
      </c>
      <c r="W15" s="268">
        <v>20</v>
      </c>
      <c r="X15" s="268">
        <v>21</v>
      </c>
      <c r="Y15" s="268">
        <v>22</v>
      </c>
      <c r="Z15" s="268">
        <v>23</v>
      </c>
      <c r="AA15" s="268">
        <v>24</v>
      </c>
      <c r="AB15" s="268">
        <v>25</v>
      </c>
      <c r="AC15" s="268">
        <v>26</v>
      </c>
      <c r="AD15" s="268">
        <v>27</v>
      </c>
      <c r="AE15" s="268">
        <v>28</v>
      </c>
      <c r="AF15" s="268">
        <v>29</v>
      </c>
      <c r="AG15" s="268">
        <v>30</v>
      </c>
      <c r="AH15" s="268">
        <v>31</v>
      </c>
      <c r="AI15" s="268">
        <v>32</v>
      </c>
      <c r="AJ15" s="268">
        <v>33</v>
      </c>
      <c r="AK15" s="268">
        <v>34</v>
      </c>
      <c r="AL15" s="268">
        <v>35</v>
      </c>
      <c r="AM15" s="268">
        <v>36</v>
      </c>
      <c r="AN15" s="268">
        <v>37</v>
      </c>
      <c r="AO15" s="268">
        <v>38</v>
      </c>
      <c r="AP15" s="268">
        <v>39</v>
      </c>
      <c r="AQ15" s="268">
        <v>40</v>
      </c>
    </row>
    <row r="16" spans="2:43" x14ac:dyDescent="0.2">
      <c r="B16" s="269" t="s">
        <v>344</v>
      </c>
      <c r="C16" s="270" t="s">
        <v>281</v>
      </c>
      <c r="D16" s="271">
        <f t="shared" ref="D16:AG16" si="14">D4</f>
        <v>2024</v>
      </c>
      <c r="E16" s="271">
        <f t="shared" si="14"/>
        <v>2025</v>
      </c>
      <c r="F16" s="271">
        <f t="shared" si="14"/>
        <v>2026</v>
      </c>
      <c r="G16" s="271">
        <f t="shared" si="14"/>
        <v>2027</v>
      </c>
      <c r="H16" s="271">
        <f t="shared" si="14"/>
        <v>2028</v>
      </c>
      <c r="I16" s="271">
        <f t="shared" si="14"/>
        <v>2029</v>
      </c>
      <c r="J16" s="271">
        <f t="shared" si="14"/>
        <v>2030</v>
      </c>
      <c r="K16" s="271">
        <f t="shared" si="14"/>
        <v>2031</v>
      </c>
      <c r="L16" s="271">
        <f t="shared" si="14"/>
        <v>2032</v>
      </c>
      <c r="M16" s="271">
        <f t="shared" si="14"/>
        <v>2033</v>
      </c>
      <c r="N16" s="271">
        <f t="shared" si="14"/>
        <v>2034</v>
      </c>
      <c r="O16" s="271">
        <f t="shared" si="14"/>
        <v>2035</v>
      </c>
      <c r="P16" s="271">
        <f t="shared" si="14"/>
        <v>2036</v>
      </c>
      <c r="Q16" s="271">
        <f t="shared" si="14"/>
        <v>2037</v>
      </c>
      <c r="R16" s="271">
        <f t="shared" si="14"/>
        <v>2038</v>
      </c>
      <c r="S16" s="271">
        <f t="shared" si="14"/>
        <v>2039</v>
      </c>
      <c r="T16" s="271">
        <f t="shared" si="14"/>
        <v>2040</v>
      </c>
      <c r="U16" s="271">
        <f t="shared" si="14"/>
        <v>2041</v>
      </c>
      <c r="V16" s="271">
        <f t="shared" si="14"/>
        <v>2042</v>
      </c>
      <c r="W16" s="271">
        <f t="shared" si="14"/>
        <v>2043</v>
      </c>
      <c r="X16" s="271">
        <f t="shared" si="14"/>
        <v>2044</v>
      </c>
      <c r="Y16" s="271">
        <f t="shared" si="14"/>
        <v>2045</v>
      </c>
      <c r="Z16" s="271">
        <f t="shared" si="14"/>
        <v>2046</v>
      </c>
      <c r="AA16" s="271">
        <f t="shared" si="14"/>
        <v>2047</v>
      </c>
      <c r="AB16" s="271">
        <f t="shared" si="14"/>
        <v>2048</v>
      </c>
      <c r="AC16" s="271">
        <f t="shared" si="14"/>
        <v>2049</v>
      </c>
      <c r="AD16" s="271">
        <f t="shared" si="14"/>
        <v>2050</v>
      </c>
      <c r="AE16" s="271">
        <f t="shared" si="14"/>
        <v>2051</v>
      </c>
      <c r="AF16" s="271">
        <f t="shared" si="14"/>
        <v>2052</v>
      </c>
      <c r="AG16" s="271">
        <f t="shared" si="14"/>
        <v>2053</v>
      </c>
      <c r="AH16" s="271">
        <f t="shared" ref="AH16:AQ16" si="15">AH4</f>
        <v>2054</v>
      </c>
      <c r="AI16" s="271">
        <f t="shared" si="15"/>
        <v>2055</v>
      </c>
      <c r="AJ16" s="271">
        <f t="shared" si="15"/>
        <v>2056</v>
      </c>
      <c r="AK16" s="271">
        <f t="shared" si="15"/>
        <v>2057</v>
      </c>
      <c r="AL16" s="271">
        <f t="shared" si="15"/>
        <v>2058</v>
      </c>
      <c r="AM16" s="271">
        <f t="shared" si="15"/>
        <v>2059</v>
      </c>
      <c r="AN16" s="271">
        <f t="shared" si="15"/>
        <v>2060</v>
      </c>
      <c r="AO16" s="271">
        <f t="shared" si="15"/>
        <v>2061</v>
      </c>
      <c r="AP16" s="271">
        <f t="shared" si="15"/>
        <v>2062</v>
      </c>
      <c r="AQ16" s="271">
        <f t="shared" si="15"/>
        <v>2063</v>
      </c>
    </row>
    <row r="17" spans="2:43" x14ac:dyDescent="0.2">
      <c r="B17" s="266" t="s">
        <v>494</v>
      </c>
      <c r="C17" s="272">
        <f t="shared" ref="C17:C23" si="16">SUM(D17:AQ17)</f>
        <v>0</v>
      </c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</row>
    <row r="18" spans="2:43" x14ac:dyDescent="0.2">
      <c r="B18" s="266" t="s">
        <v>495</v>
      </c>
      <c r="C18" s="272">
        <f t="shared" si="16"/>
        <v>0</v>
      </c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</row>
    <row r="19" spans="2:43" x14ac:dyDescent="0.2">
      <c r="B19" s="266" t="s">
        <v>496</v>
      </c>
      <c r="C19" s="272">
        <f t="shared" si="16"/>
        <v>0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</row>
    <row r="20" spans="2:43" x14ac:dyDescent="0.2">
      <c r="B20" s="266" t="s">
        <v>497</v>
      </c>
      <c r="C20" s="272">
        <f t="shared" si="16"/>
        <v>0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</row>
    <row r="21" spans="2:43" x14ac:dyDescent="0.2">
      <c r="B21" s="266" t="s">
        <v>498</v>
      </c>
      <c r="C21" s="272">
        <f t="shared" si="16"/>
        <v>0</v>
      </c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</row>
    <row r="22" spans="2:43" x14ac:dyDescent="0.2">
      <c r="B22" s="266" t="s">
        <v>499</v>
      </c>
      <c r="C22" s="272">
        <f t="shared" si="16"/>
        <v>0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</row>
    <row r="23" spans="2:43" x14ac:dyDescent="0.2">
      <c r="B23" s="267" t="s">
        <v>457</v>
      </c>
      <c r="C23" s="274">
        <f t="shared" si="16"/>
        <v>0</v>
      </c>
      <c r="D23" s="274">
        <f t="shared" ref="D23:AG23" si="17">SUM(D17:D22)</f>
        <v>0</v>
      </c>
      <c r="E23" s="274">
        <f t="shared" si="17"/>
        <v>0</v>
      </c>
      <c r="F23" s="274">
        <f t="shared" si="17"/>
        <v>0</v>
      </c>
      <c r="G23" s="274">
        <f t="shared" si="17"/>
        <v>0</v>
      </c>
      <c r="H23" s="274">
        <f t="shared" si="17"/>
        <v>0</v>
      </c>
      <c r="I23" s="274">
        <f t="shared" si="17"/>
        <v>0</v>
      </c>
      <c r="J23" s="274">
        <f t="shared" si="17"/>
        <v>0</v>
      </c>
      <c r="K23" s="274">
        <f t="shared" si="17"/>
        <v>0</v>
      </c>
      <c r="L23" s="274">
        <f t="shared" si="17"/>
        <v>0</v>
      </c>
      <c r="M23" s="274">
        <f t="shared" si="17"/>
        <v>0</v>
      </c>
      <c r="N23" s="274">
        <f t="shared" si="17"/>
        <v>0</v>
      </c>
      <c r="O23" s="274">
        <f t="shared" si="17"/>
        <v>0</v>
      </c>
      <c r="P23" s="274">
        <f t="shared" si="17"/>
        <v>0</v>
      </c>
      <c r="Q23" s="274">
        <f t="shared" si="17"/>
        <v>0</v>
      </c>
      <c r="R23" s="274">
        <f t="shared" si="17"/>
        <v>0</v>
      </c>
      <c r="S23" s="274">
        <f t="shared" si="17"/>
        <v>0</v>
      </c>
      <c r="T23" s="274">
        <f t="shared" si="17"/>
        <v>0</v>
      </c>
      <c r="U23" s="274">
        <f t="shared" si="17"/>
        <v>0</v>
      </c>
      <c r="V23" s="274">
        <f t="shared" si="17"/>
        <v>0</v>
      </c>
      <c r="W23" s="274">
        <f t="shared" si="17"/>
        <v>0</v>
      </c>
      <c r="X23" s="274">
        <f t="shared" si="17"/>
        <v>0</v>
      </c>
      <c r="Y23" s="274">
        <f t="shared" si="17"/>
        <v>0</v>
      </c>
      <c r="Z23" s="274">
        <f t="shared" si="17"/>
        <v>0</v>
      </c>
      <c r="AA23" s="274">
        <f t="shared" si="17"/>
        <v>0</v>
      </c>
      <c r="AB23" s="274">
        <f t="shared" si="17"/>
        <v>0</v>
      </c>
      <c r="AC23" s="274">
        <f t="shared" si="17"/>
        <v>0</v>
      </c>
      <c r="AD23" s="274">
        <f t="shared" si="17"/>
        <v>0</v>
      </c>
      <c r="AE23" s="274">
        <f t="shared" si="17"/>
        <v>0</v>
      </c>
      <c r="AF23" s="274">
        <f t="shared" si="17"/>
        <v>0</v>
      </c>
      <c r="AG23" s="274">
        <f t="shared" si="17"/>
        <v>0</v>
      </c>
      <c r="AH23" s="274">
        <f t="shared" ref="AH23:AQ23" si="18">SUM(AH17:AH22)</f>
        <v>0</v>
      </c>
      <c r="AI23" s="274">
        <f t="shared" si="18"/>
        <v>0</v>
      </c>
      <c r="AJ23" s="274">
        <f t="shared" si="18"/>
        <v>0</v>
      </c>
      <c r="AK23" s="274">
        <f t="shared" si="18"/>
        <v>0</v>
      </c>
      <c r="AL23" s="274">
        <f t="shared" si="18"/>
        <v>0</v>
      </c>
      <c r="AM23" s="274">
        <f t="shared" si="18"/>
        <v>0</v>
      </c>
      <c r="AN23" s="274">
        <f t="shared" si="18"/>
        <v>0</v>
      </c>
      <c r="AO23" s="274">
        <f t="shared" si="18"/>
        <v>0</v>
      </c>
      <c r="AP23" s="274">
        <f t="shared" si="18"/>
        <v>0</v>
      </c>
      <c r="AQ23" s="274">
        <f t="shared" si="18"/>
        <v>0</v>
      </c>
    </row>
    <row r="26" spans="2:43" x14ac:dyDescent="0.2">
      <c r="B26" s="266"/>
      <c r="C26" s="266"/>
      <c r="D26" s="266" t="s">
        <v>279</v>
      </c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</row>
    <row r="27" spans="2:43" x14ac:dyDescent="0.2">
      <c r="B27" s="267" t="s">
        <v>501</v>
      </c>
      <c r="C27" s="267"/>
      <c r="D27" s="268">
        <v>1</v>
      </c>
      <c r="E27" s="268">
        <v>2</v>
      </c>
      <c r="F27" s="268">
        <v>3</v>
      </c>
      <c r="G27" s="268">
        <v>4</v>
      </c>
      <c r="H27" s="268">
        <v>5</v>
      </c>
      <c r="I27" s="268">
        <v>6</v>
      </c>
      <c r="J27" s="268">
        <v>7</v>
      </c>
      <c r="K27" s="268">
        <v>8</v>
      </c>
      <c r="L27" s="268">
        <v>9</v>
      </c>
      <c r="M27" s="268">
        <v>10</v>
      </c>
      <c r="N27" s="268">
        <v>11</v>
      </c>
      <c r="O27" s="268">
        <v>12</v>
      </c>
      <c r="P27" s="268">
        <v>13</v>
      </c>
      <c r="Q27" s="268">
        <v>14</v>
      </c>
      <c r="R27" s="268">
        <v>15</v>
      </c>
      <c r="S27" s="268">
        <v>16</v>
      </c>
      <c r="T27" s="268">
        <v>17</v>
      </c>
      <c r="U27" s="268">
        <v>18</v>
      </c>
      <c r="V27" s="268">
        <v>19</v>
      </c>
      <c r="W27" s="268">
        <v>20</v>
      </c>
      <c r="X27" s="268">
        <v>21</v>
      </c>
      <c r="Y27" s="268">
        <v>22</v>
      </c>
      <c r="Z27" s="268">
        <v>23</v>
      </c>
      <c r="AA27" s="268">
        <v>24</v>
      </c>
      <c r="AB27" s="268">
        <v>25</v>
      </c>
      <c r="AC27" s="268">
        <v>26</v>
      </c>
      <c r="AD27" s="268">
        <v>27</v>
      </c>
      <c r="AE27" s="268">
        <v>28</v>
      </c>
      <c r="AF27" s="268">
        <v>29</v>
      </c>
      <c r="AG27" s="268">
        <v>30</v>
      </c>
      <c r="AH27" s="268">
        <v>31</v>
      </c>
      <c r="AI27" s="268">
        <v>32</v>
      </c>
      <c r="AJ27" s="268">
        <v>33</v>
      </c>
      <c r="AK27" s="268">
        <v>34</v>
      </c>
      <c r="AL27" s="268">
        <v>35</v>
      </c>
      <c r="AM27" s="268">
        <v>36</v>
      </c>
      <c r="AN27" s="268">
        <v>37</v>
      </c>
      <c r="AO27" s="268">
        <v>38</v>
      </c>
      <c r="AP27" s="268">
        <v>39</v>
      </c>
      <c r="AQ27" s="268">
        <v>40</v>
      </c>
    </row>
    <row r="28" spans="2:43" x14ac:dyDescent="0.2">
      <c r="B28" s="269" t="s">
        <v>422</v>
      </c>
      <c r="C28" s="270" t="s">
        <v>281</v>
      </c>
      <c r="D28" s="271">
        <f t="shared" ref="D28:AG28" si="19">D4</f>
        <v>2024</v>
      </c>
      <c r="E28" s="271">
        <f t="shared" si="19"/>
        <v>2025</v>
      </c>
      <c r="F28" s="271">
        <f t="shared" si="19"/>
        <v>2026</v>
      </c>
      <c r="G28" s="271">
        <f t="shared" si="19"/>
        <v>2027</v>
      </c>
      <c r="H28" s="271">
        <f t="shared" si="19"/>
        <v>2028</v>
      </c>
      <c r="I28" s="271">
        <f t="shared" si="19"/>
        <v>2029</v>
      </c>
      <c r="J28" s="271">
        <f t="shared" si="19"/>
        <v>2030</v>
      </c>
      <c r="K28" s="271">
        <f t="shared" si="19"/>
        <v>2031</v>
      </c>
      <c r="L28" s="271">
        <f t="shared" si="19"/>
        <v>2032</v>
      </c>
      <c r="M28" s="271">
        <f t="shared" si="19"/>
        <v>2033</v>
      </c>
      <c r="N28" s="271">
        <f t="shared" si="19"/>
        <v>2034</v>
      </c>
      <c r="O28" s="271">
        <f t="shared" si="19"/>
        <v>2035</v>
      </c>
      <c r="P28" s="271">
        <f t="shared" si="19"/>
        <v>2036</v>
      </c>
      <c r="Q28" s="271">
        <f t="shared" si="19"/>
        <v>2037</v>
      </c>
      <c r="R28" s="271">
        <f t="shared" si="19"/>
        <v>2038</v>
      </c>
      <c r="S28" s="271">
        <f t="shared" si="19"/>
        <v>2039</v>
      </c>
      <c r="T28" s="271">
        <f t="shared" si="19"/>
        <v>2040</v>
      </c>
      <c r="U28" s="271">
        <f t="shared" si="19"/>
        <v>2041</v>
      </c>
      <c r="V28" s="271">
        <f t="shared" si="19"/>
        <v>2042</v>
      </c>
      <c r="W28" s="271">
        <f t="shared" si="19"/>
        <v>2043</v>
      </c>
      <c r="X28" s="271">
        <f t="shared" si="19"/>
        <v>2044</v>
      </c>
      <c r="Y28" s="271">
        <f t="shared" si="19"/>
        <v>2045</v>
      </c>
      <c r="Z28" s="271">
        <f t="shared" si="19"/>
        <v>2046</v>
      </c>
      <c r="AA28" s="271">
        <f t="shared" si="19"/>
        <v>2047</v>
      </c>
      <c r="AB28" s="271">
        <f t="shared" si="19"/>
        <v>2048</v>
      </c>
      <c r="AC28" s="271">
        <f t="shared" si="19"/>
        <v>2049</v>
      </c>
      <c r="AD28" s="271">
        <f t="shared" si="19"/>
        <v>2050</v>
      </c>
      <c r="AE28" s="271">
        <f t="shared" si="19"/>
        <v>2051</v>
      </c>
      <c r="AF28" s="271">
        <f t="shared" si="19"/>
        <v>2052</v>
      </c>
      <c r="AG28" s="271">
        <f t="shared" si="19"/>
        <v>2053</v>
      </c>
      <c r="AH28" s="271">
        <f t="shared" ref="AH28:AQ28" si="20">AH4</f>
        <v>2054</v>
      </c>
      <c r="AI28" s="271">
        <f t="shared" si="20"/>
        <v>2055</v>
      </c>
      <c r="AJ28" s="271">
        <f t="shared" si="20"/>
        <v>2056</v>
      </c>
      <c r="AK28" s="271">
        <f t="shared" si="20"/>
        <v>2057</v>
      </c>
      <c r="AL28" s="271">
        <f t="shared" si="20"/>
        <v>2058</v>
      </c>
      <c r="AM28" s="271">
        <f t="shared" si="20"/>
        <v>2059</v>
      </c>
      <c r="AN28" s="271">
        <f t="shared" si="20"/>
        <v>2060</v>
      </c>
      <c r="AO28" s="271">
        <f t="shared" si="20"/>
        <v>2061</v>
      </c>
      <c r="AP28" s="271">
        <f t="shared" si="20"/>
        <v>2062</v>
      </c>
      <c r="AQ28" s="271">
        <f t="shared" si="20"/>
        <v>2063</v>
      </c>
    </row>
    <row r="29" spans="2:43" x14ac:dyDescent="0.2">
      <c r="B29" s="266" t="s">
        <v>494</v>
      </c>
      <c r="C29" s="272">
        <f t="shared" ref="C29:C35" si="21">SUM(D29:AQ29)</f>
        <v>0</v>
      </c>
      <c r="D29" s="272">
        <f t="shared" ref="D29:AG29" si="22">D5-D17</f>
        <v>0</v>
      </c>
      <c r="E29" s="272">
        <f t="shared" si="22"/>
        <v>0</v>
      </c>
      <c r="F29" s="272">
        <f t="shared" si="22"/>
        <v>0</v>
      </c>
      <c r="G29" s="272">
        <f t="shared" si="22"/>
        <v>0</v>
      </c>
      <c r="H29" s="272">
        <f t="shared" si="22"/>
        <v>0</v>
      </c>
      <c r="I29" s="272">
        <f t="shared" si="22"/>
        <v>0</v>
      </c>
      <c r="J29" s="272">
        <f t="shared" si="22"/>
        <v>0</v>
      </c>
      <c r="K29" s="272">
        <f t="shared" si="22"/>
        <v>0</v>
      </c>
      <c r="L29" s="272">
        <f t="shared" si="22"/>
        <v>0</v>
      </c>
      <c r="M29" s="272">
        <f t="shared" si="22"/>
        <v>0</v>
      </c>
      <c r="N29" s="272">
        <f t="shared" si="22"/>
        <v>0</v>
      </c>
      <c r="O29" s="272">
        <f t="shared" si="22"/>
        <v>0</v>
      </c>
      <c r="P29" s="272">
        <f t="shared" si="22"/>
        <v>0</v>
      </c>
      <c r="Q29" s="272">
        <f t="shared" si="22"/>
        <v>0</v>
      </c>
      <c r="R29" s="272">
        <f t="shared" si="22"/>
        <v>0</v>
      </c>
      <c r="S29" s="272">
        <f t="shared" si="22"/>
        <v>0</v>
      </c>
      <c r="T29" s="272">
        <f t="shared" si="22"/>
        <v>0</v>
      </c>
      <c r="U29" s="272">
        <f t="shared" si="22"/>
        <v>0</v>
      </c>
      <c r="V29" s="272">
        <f t="shared" si="22"/>
        <v>0</v>
      </c>
      <c r="W29" s="272">
        <f t="shared" si="22"/>
        <v>0</v>
      </c>
      <c r="X29" s="272">
        <f t="shared" si="22"/>
        <v>0</v>
      </c>
      <c r="Y29" s="272">
        <f t="shared" si="22"/>
        <v>0</v>
      </c>
      <c r="Z29" s="272">
        <f t="shared" si="22"/>
        <v>0</v>
      </c>
      <c r="AA29" s="272">
        <f t="shared" si="22"/>
        <v>0</v>
      </c>
      <c r="AB29" s="272">
        <f t="shared" si="22"/>
        <v>0</v>
      </c>
      <c r="AC29" s="272">
        <f t="shared" si="22"/>
        <v>0</v>
      </c>
      <c r="AD29" s="272">
        <f t="shared" si="22"/>
        <v>0</v>
      </c>
      <c r="AE29" s="272">
        <f t="shared" si="22"/>
        <v>0</v>
      </c>
      <c r="AF29" s="272">
        <f t="shared" si="22"/>
        <v>0</v>
      </c>
      <c r="AG29" s="272">
        <f t="shared" si="22"/>
        <v>0</v>
      </c>
      <c r="AH29" s="272">
        <f t="shared" ref="AH29:AQ29" si="23">AH5-AH17</f>
        <v>0</v>
      </c>
      <c r="AI29" s="272">
        <f t="shared" si="23"/>
        <v>0</v>
      </c>
      <c r="AJ29" s="272">
        <f t="shared" si="23"/>
        <v>0</v>
      </c>
      <c r="AK29" s="272">
        <f t="shared" si="23"/>
        <v>0</v>
      </c>
      <c r="AL29" s="272">
        <f t="shared" si="23"/>
        <v>0</v>
      </c>
      <c r="AM29" s="272">
        <f t="shared" si="23"/>
        <v>0</v>
      </c>
      <c r="AN29" s="272">
        <f t="shared" si="23"/>
        <v>0</v>
      </c>
      <c r="AO29" s="272">
        <f t="shared" si="23"/>
        <v>0</v>
      </c>
      <c r="AP29" s="272">
        <f t="shared" si="23"/>
        <v>0</v>
      </c>
      <c r="AQ29" s="272">
        <f t="shared" si="23"/>
        <v>0</v>
      </c>
    </row>
    <row r="30" spans="2:43" x14ac:dyDescent="0.2">
      <c r="B30" s="266" t="s">
        <v>495</v>
      </c>
      <c r="C30" s="272">
        <f t="shared" si="21"/>
        <v>0</v>
      </c>
      <c r="D30" s="272">
        <f t="shared" ref="D30:AG30" si="24">D6-D18</f>
        <v>0</v>
      </c>
      <c r="E30" s="272">
        <f t="shared" si="24"/>
        <v>0</v>
      </c>
      <c r="F30" s="272">
        <f t="shared" si="24"/>
        <v>0</v>
      </c>
      <c r="G30" s="272">
        <f t="shared" si="24"/>
        <v>0</v>
      </c>
      <c r="H30" s="272">
        <f t="shared" si="24"/>
        <v>0</v>
      </c>
      <c r="I30" s="272">
        <f t="shared" si="24"/>
        <v>0</v>
      </c>
      <c r="J30" s="272">
        <f t="shared" si="24"/>
        <v>0</v>
      </c>
      <c r="K30" s="272">
        <f t="shared" si="24"/>
        <v>0</v>
      </c>
      <c r="L30" s="272">
        <f t="shared" si="24"/>
        <v>0</v>
      </c>
      <c r="M30" s="272">
        <f t="shared" si="24"/>
        <v>0</v>
      </c>
      <c r="N30" s="272">
        <f t="shared" si="24"/>
        <v>0</v>
      </c>
      <c r="O30" s="272">
        <f t="shared" si="24"/>
        <v>0</v>
      </c>
      <c r="P30" s="272">
        <f t="shared" si="24"/>
        <v>0</v>
      </c>
      <c r="Q30" s="272">
        <f t="shared" si="24"/>
        <v>0</v>
      </c>
      <c r="R30" s="272">
        <f t="shared" si="24"/>
        <v>0</v>
      </c>
      <c r="S30" s="272">
        <f t="shared" si="24"/>
        <v>0</v>
      </c>
      <c r="T30" s="272">
        <f t="shared" si="24"/>
        <v>0</v>
      </c>
      <c r="U30" s="272">
        <f t="shared" si="24"/>
        <v>0</v>
      </c>
      <c r="V30" s="272">
        <f t="shared" si="24"/>
        <v>0</v>
      </c>
      <c r="W30" s="272">
        <f t="shared" si="24"/>
        <v>0</v>
      </c>
      <c r="X30" s="272">
        <f t="shared" si="24"/>
        <v>0</v>
      </c>
      <c r="Y30" s="272">
        <f t="shared" si="24"/>
        <v>0</v>
      </c>
      <c r="Z30" s="272">
        <f t="shared" si="24"/>
        <v>0</v>
      </c>
      <c r="AA30" s="272">
        <f t="shared" si="24"/>
        <v>0</v>
      </c>
      <c r="AB30" s="272">
        <f t="shared" si="24"/>
        <v>0</v>
      </c>
      <c r="AC30" s="272">
        <f t="shared" si="24"/>
        <v>0</v>
      </c>
      <c r="AD30" s="272">
        <f t="shared" si="24"/>
        <v>0</v>
      </c>
      <c r="AE30" s="272">
        <f t="shared" si="24"/>
        <v>0</v>
      </c>
      <c r="AF30" s="272">
        <f t="shared" si="24"/>
        <v>0</v>
      </c>
      <c r="AG30" s="272">
        <f t="shared" si="24"/>
        <v>0</v>
      </c>
      <c r="AH30" s="272">
        <f t="shared" ref="AH30:AQ30" si="25">AH6-AH18</f>
        <v>0</v>
      </c>
      <c r="AI30" s="272">
        <f t="shared" si="25"/>
        <v>0</v>
      </c>
      <c r="AJ30" s="272">
        <f t="shared" si="25"/>
        <v>0</v>
      </c>
      <c r="AK30" s="272">
        <f t="shared" si="25"/>
        <v>0</v>
      </c>
      <c r="AL30" s="272">
        <f t="shared" si="25"/>
        <v>0</v>
      </c>
      <c r="AM30" s="272">
        <f t="shared" si="25"/>
        <v>0</v>
      </c>
      <c r="AN30" s="272">
        <f t="shared" si="25"/>
        <v>0</v>
      </c>
      <c r="AO30" s="272">
        <f t="shared" si="25"/>
        <v>0</v>
      </c>
      <c r="AP30" s="272">
        <f t="shared" si="25"/>
        <v>0</v>
      </c>
      <c r="AQ30" s="272">
        <f t="shared" si="25"/>
        <v>0</v>
      </c>
    </row>
    <row r="31" spans="2:43" x14ac:dyDescent="0.2">
      <c r="B31" s="266" t="s">
        <v>496</v>
      </c>
      <c r="C31" s="272">
        <f t="shared" si="21"/>
        <v>0</v>
      </c>
      <c r="D31" s="272">
        <f t="shared" ref="D31:AG31" si="26">D7-D19</f>
        <v>0</v>
      </c>
      <c r="E31" s="272">
        <f t="shared" si="26"/>
        <v>0</v>
      </c>
      <c r="F31" s="272">
        <f t="shared" si="26"/>
        <v>0</v>
      </c>
      <c r="G31" s="272">
        <f t="shared" si="26"/>
        <v>0</v>
      </c>
      <c r="H31" s="272">
        <f t="shared" si="26"/>
        <v>0</v>
      </c>
      <c r="I31" s="272">
        <f t="shared" si="26"/>
        <v>0</v>
      </c>
      <c r="J31" s="272">
        <f t="shared" si="26"/>
        <v>0</v>
      </c>
      <c r="K31" s="272">
        <f t="shared" si="26"/>
        <v>0</v>
      </c>
      <c r="L31" s="272">
        <f t="shared" si="26"/>
        <v>0</v>
      </c>
      <c r="M31" s="272">
        <f t="shared" si="26"/>
        <v>0</v>
      </c>
      <c r="N31" s="272">
        <f t="shared" si="26"/>
        <v>0</v>
      </c>
      <c r="O31" s="272">
        <f t="shared" si="26"/>
        <v>0</v>
      </c>
      <c r="P31" s="272">
        <f t="shared" si="26"/>
        <v>0</v>
      </c>
      <c r="Q31" s="272">
        <f t="shared" si="26"/>
        <v>0</v>
      </c>
      <c r="R31" s="272">
        <f t="shared" si="26"/>
        <v>0</v>
      </c>
      <c r="S31" s="272">
        <f t="shared" si="26"/>
        <v>0</v>
      </c>
      <c r="T31" s="272">
        <f t="shared" si="26"/>
        <v>0</v>
      </c>
      <c r="U31" s="272">
        <f t="shared" si="26"/>
        <v>0</v>
      </c>
      <c r="V31" s="272">
        <f t="shared" si="26"/>
        <v>0</v>
      </c>
      <c r="W31" s="272">
        <f t="shared" si="26"/>
        <v>0</v>
      </c>
      <c r="X31" s="272">
        <f t="shared" si="26"/>
        <v>0</v>
      </c>
      <c r="Y31" s="272">
        <f t="shared" si="26"/>
        <v>0</v>
      </c>
      <c r="Z31" s="272">
        <f t="shared" si="26"/>
        <v>0</v>
      </c>
      <c r="AA31" s="272">
        <f t="shared" si="26"/>
        <v>0</v>
      </c>
      <c r="AB31" s="272">
        <f t="shared" si="26"/>
        <v>0</v>
      </c>
      <c r="AC31" s="272">
        <f t="shared" si="26"/>
        <v>0</v>
      </c>
      <c r="AD31" s="272">
        <f t="shared" si="26"/>
        <v>0</v>
      </c>
      <c r="AE31" s="272">
        <f t="shared" si="26"/>
        <v>0</v>
      </c>
      <c r="AF31" s="272">
        <f t="shared" si="26"/>
        <v>0</v>
      </c>
      <c r="AG31" s="272">
        <f t="shared" si="26"/>
        <v>0</v>
      </c>
      <c r="AH31" s="272">
        <f t="shared" ref="AH31:AQ31" si="27">AH7-AH19</f>
        <v>0</v>
      </c>
      <c r="AI31" s="272">
        <f t="shared" si="27"/>
        <v>0</v>
      </c>
      <c r="AJ31" s="272">
        <f t="shared" si="27"/>
        <v>0</v>
      </c>
      <c r="AK31" s="272">
        <f t="shared" si="27"/>
        <v>0</v>
      </c>
      <c r="AL31" s="272">
        <f t="shared" si="27"/>
        <v>0</v>
      </c>
      <c r="AM31" s="272">
        <f t="shared" si="27"/>
        <v>0</v>
      </c>
      <c r="AN31" s="272">
        <f t="shared" si="27"/>
        <v>0</v>
      </c>
      <c r="AO31" s="272">
        <f t="shared" si="27"/>
        <v>0</v>
      </c>
      <c r="AP31" s="272">
        <f t="shared" si="27"/>
        <v>0</v>
      </c>
      <c r="AQ31" s="272">
        <f t="shared" si="27"/>
        <v>0</v>
      </c>
    </row>
    <row r="32" spans="2:43" x14ac:dyDescent="0.2">
      <c r="B32" s="266" t="s">
        <v>497</v>
      </c>
      <c r="C32" s="272">
        <f t="shared" si="21"/>
        <v>0</v>
      </c>
      <c r="D32" s="272">
        <f t="shared" ref="D32:AG32" si="28">D8-D20</f>
        <v>0</v>
      </c>
      <c r="E32" s="272">
        <f t="shared" si="28"/>
        <v>0</v>
      </c>
      <c r="F32" s="272">
        <f t="shared" si="28"/>
        <v>0</v>
      </c>
      <c r="G32" s="272">
        <f t="shared" si="28"/>
        <v>0</v>
      </c>
      <c r="H32" s="272">
        <f t="shared" si="28"/>
        <v>0</v>
      </c>
      <c r="I32" s="272">
        <f t="shared" si="28"/>
        <v>0</v>
      </c>
      <c r="J32" s="272">
        <f t="shared" si="28"/>
        <v>0</v>
      </c>
      <c r="K32" s="272">
        <f t="shared" si="28"/>
        <v>0</v>
      </c>
      <c r="L32" s="272">
        <f t="shared" si="28"/>
        <v>0</v>
      </c>
      <c r="M32" s="272">
        <f t="shared" si="28"/>
        <v>0</v>
      </c>
      <c r="N32" s="272">
        <f t="shared" si="28"/>
        <v>0</v>
      </c>
      <c r="O32" s="272">
        <f t="shared" si="28"/>
        <v>0</v>
      </c>
      <c r="P32" s="272">
        <f t="shared" si="28"/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72">
        <f t="shared" si="28"/>
        <v>0</v>
      </c>
      <c r="W32" s="272">
        <f t="shared" si="28"/>
        <v>0</v>
      </c>
      <c r="X32" s="272">
        <f t="shared" si="28"/>
        <v>0</v>
      </c>
      <c r="Y32" s="272">
        <f t="shared" si="28"/>
        <v>0</v>
      </c>
      <c r="Z32" s="272">
        <f t="shared" si="28"/>
        <v>0</v>
      </c>
      <c r="AA32" s="272">
        <f t="shared" si="28"/>
        <v>0</v>
      </c>
      <c r="AB32" s="272">
        <f t="shared" si="28"/>
        <v>0</v>
      </c>
      <c r="AC32" s="272">
        <f t="shared" si="28"/>
        <v>0</v>
      </c>
      <c r="AD32" s="272">
        <f t="shared" si="28"/>
        <v>0</v>
      </c>
      <c r="AE32" s="272">
        <f t="shared" si="28"/>
        <v>0</v>
      </c>
      <c r="AF32" s="272">
        <f t="shared" si="28"/>
        <v>0</v>
      </c>
      <c r="AG32" s="272">
        <f t="shared" si="28"/>
        <v>0</v>
      </c>
      <c r="AH32" s="272">
        <f t="shared" ref="AH32:AQ32" si="29">AH8-AH20</f>
        <v>0</v>
      </c>
      <c r="AI32" s="272">
        <f t="shared" si="29"/>
        <v>0</v>
      </c>
      <c r="AJ32" s="272">
        <f t="shared" si="29"/>
        <v>0</v>
      </c>
      <c r="AK32" s="272">
        <f t="shared" si="29"/>
        <v>0</v>
      </c>
      <c r="AL32" s="272">
        <f t="shared" si="29"/>
        <v>0</v>
      </c>
      <c r="AM32" s="272">
        <f t="shared" si="29"/>
        <v>0</v>
      </c>
      <c r="AN32" s="272">
        <f t="shared" si="29"/>
        <v>0</v>
      </c>
      <c r="AO32" s="272">
        <f t="shared" si="29"/>
        <v>0</v>
      </c>
      <c r="AP32" s="272">
        <f t="shared" si="29"/>
        <v>0</v>
      </c>
      <c r="AQ32" s="272">
        <f t="shared" si="29"/>
        <v>0</v>
      </c>
    </row>
    <row r="33" spans="2:43" x14ac:dyDescent="0.2">
      <c r="B33" s="266" t="s">
        <v>498</v>
      </c>
      <c r="C33" s="272">
        <f t="shared" si="21"/>
        <v>0</v>
      </c>
      <c r="D33" s="272">
        <f t="shared" ref="D33:AG33" si="30">D9-D21</f>
        <v>0</v>
      </c>
      <c r="E33" s="272">
        <f t="shared" si="30"/>
        <v>0</v>
      </c>
      <c r="F33" s="272">
        <f t="shared" si="30"/>
        <v>0</v>
      </c>
      <c r="G33" s="272">
        <f t="shared" si="30"/>
        <v>0</v>
      </c>
      <c r="H33" s="272">
        <f t="shared" si="30"/>
        <v>0</v>
      </c>
      <c r="I33" s="272">
        <f t="shared" si="30"/>
        <v>0</v>
      </c>
      <c r="J33" s="272">
        <f t="shared" si="30"/>
        <v>0</v>
      </c>
      <c r="K33" s="272">
        <f t="shared" si="30"/>
        <v>0</v>
      </c>
      <c r="L33" s="272">
        <f t="shared" si="30"/>
        <v>0</v>
      </c>
      <c r="M33" s="272">
        <f t="shared" si="30"/>
        <v>0</v>
      </c>
      <c r="N33" s="272">
        <f t="shared" si="30"/>
        <v>0</v>
      </c>
      <c r="O33" s="272">
        <f t="shared" si="30"/>
        <v>0</v>
      </c>
      <c r="P33" s="272">
        <f t="shared" si="30"/>
        <v>0</v>
      </c>
      <c r="Q33" s="272">
        <f t="shared" si="30"/>
        <v>0</v>
      </c>
      <c r="R33" s="272">
        <f t="shared" si="30"/>
        <v>0</v>
      </c>
      <c r="S33" s="272">
        <f t="shared" si="30"/>
        <v>0</v>
      </c>
      <c r="T33" s="272">
        <f t="shared" si="30"/>
        <v>0</v>
      </c>
      <c r="U33" s="272">
        <f t="shared" si="30"/>
        <v>0</v>
      </c>
      <c r="V33" s="272">
        <f t="shared" si="30"/>
        <v>0</v>
      </c>
      <c r="W33" s="272">
        <f t="shared" si="30"/>
        <v>0</v>
      </c>
      <c r="X33" s="272">
        <f t="shared" si="30"/>
        <v>0</v>
      </c>
      <c r="Y33" s="272">
        <f t="shared" si="30"/>
        <v>0</v>
      </c>
      <c r="Z33" s="272">
        <f t="shared" si="30"/>
        <v>0</v>
      </c>
      <c r="AA33" s="272">
        <f t="shared" si="30"/>
        <v>0</v>
      </c>
      <c r="AB33" s="272">
        <f t="shared" si="30"/>
        <v>0</v>
      </c>
      <c r="AC33" s="272">
        <f t="shared" si="30"/>
        <v>0</v>
      </c>
      <c r="AD33" s="272">
        <f t="shared" si="30"/>
        <v>0</v>
      </c>
      <c r="AE33" s="272">
        <f t="shared" si="30"/>
        <v>0</v>
      </c>
      <c r="AF33" s="272">
        <f t="shared" si="30"/>
        <v>0</v>
      </c>
      <c r="AG33" s="272">
        <f t="shared" si="30"/>
        <v>0</v>
      </c>
      <c r="AH33" s="272">
        <f t="shared" ref="AH33:AQ33" si="31">AH9-AH21</f>
        <v>0</v>
      </c>
      <c r="AI33" s="272">
        <f t="shared" si="31"/>
        <v>0</v>
      </c>
      <c r="AJ33" s="272">
        <f t="shared" si="31"/>
        <v>0</v>
      </c>
      <c r="AK33" s="272">
        <f t="shared" si="31"/>
        <v>0</v>
      </c>
      <c r="AL33" s="272">
        <f t="shared" si="31"/>
        <v>0</v>
      </c>
      <c r="AM33" s="272">
        <f t="shared" si="31"/>
        <v>0</v>
      </c>
      <c r="AN33" s="272">
        <f t="shared" si="31"/>
        <v>0</v>
      </c>
      <c r="AO33" s="272">
        <f t="shared" si="31"/>
        <v>0</v>
      </c>
      <c r="AP33" s="272">
        <f t="shared" si="31"/>
        <v>0</v>
      </c>
      <c r="AQ33" s="272">
        <f t="shared" si="31"/>
        <v>0</v>
      </c>
    </row>
    <row r="34" spans="2:43" x14ac:dyDescent="0.2">
      <c r="B34" s="266" t="s">
        <v>499</v>
      </c>
      <c r="C34" s="272">
        <f t="shared" si="21"/>
        <v>0</v>
      </c>
      <c r="D34" s="272">
        <f t="shared" ref="D34:AG34" si="32">D10-D22</f>
        <v>0</v>
      </c>
      <c r="E34" s="272">
        <f t="shared" si="32"/>
        <v>0</v>
      </c>
      <c r="F34" s="272">
        <f t="shared" si="32"/>
        <v>0</v>
      </c>
      <c r="G34" s="272">
        <f t="shared" si="32"/>
        <v>0</v>
      </c>
      <c r="H34" s="272">
        <f t="shared" si="32"/>
        <v>0</v>
      </c>
      <c r="I34" s="272">
        <f t="shared" si="32"/>
        <v>0</v>
      </c>
      <c r="J34" s="272">
        <f t="shared" si="32"/>
        <v>0</v>
      </c>
      <c r="K34" s="272">
        <f t="shared" si="32"/>
        <v>0</v>
      </c>
      <c r="L34" s="272">
        <f t="shared" si="32"/>
        <v>0</v>
      </c>
      <c r="M34" s="272">
        <f t="shared" si="32"/>
        <v>0</v>
      </c>
      <c r="N34" s="272">
        <f t="shared" si="32"/>
        <v>0</v>
      </c>
      <c r="O34" s="272">
        <f t="shared" si="32"/>
        <v>0</v>
      </c>
      <c r="P34" s="272">
        <f t="shared" si="32"/>
        <v>0</v>
      </c>
      <c r="Q34" s="272">
        <f t="shared" si="32"/>
        <v>0</v>
      </c>
      <c r="R34" s="272">
        <f t="shared" si="32"/>
        <v>0</v>
      </c>
      <c r="S34" s="272">
        <f t="shared" si="32"/>
        <v>0</v>
      </c>
      <c r="T34" s="272">
        <f t="shared" si="32"/>
        <v>0</v>
      </c>
      <c r="U34" s="272">
        <f t="shared" si="32"/>
        <v>0</v>
      </c>
      <c r="V34" s="272">
        <f t="shared" si="32"/>
        <v>0</v>
      </c>
      <c r="W34" s="272">
        <f t="shared" si="32"/>
        <v>0</v>
      </c>
      <c r="X34" s="272">
        <f t="shared" si="32"/>
        <v>0</v>
      </c>
      <c r="Y34" s="272">
        <f t="shared" si="32"/>
        <v>0</v>
      </c>
      <c r="Z34" s="272">
        <f t="shared" si="32"/>
        <v>0</v>
      </c>
      <c r="AA34" s="272">
        <f t="shared" si="32"/>
        <v>0</v>
      </c>
      <c r="AB34" s="272">
        <f t="shared" si="32"/>
        <v>0</v>
      </c>
      <c r="AC34" s="272">
        <f t="shared" si="32"/>
        <v>0</v>
      </c>
      <c r="AD34" s="272">
        <f t="shared" si="32"/>
        <v>0</v>
      </c>
      <c r="AE34" s="272">
        <f t="shared" si="32"/>
        <v>0</v>
      </c>
      <c r="AF34" s="272">
        <f t="shared" si="32"/>
        <v>0</v>
      </c>
      <c r="AG34" s="272">
        <f t="shared" si="32"/>
        <v>0</v>
      </c>
      <c r="AH34" s="272">
        <f t="shared" ref="AH34:AQ34" si="33">AH10-AH22</f>
        <v>0</v>
      </c>
      <c r="AI34" s="272">
        <f t="shared" si="33"/>
        <v>0</v>
      </c>
      <c r="AJ34" s="272">
        <f t="shared" si="33"/>
        <v>0</v>
      </c>
      <c r="AK34" s="272">
        <f t="shared" si="33"/>
        <v>0</v>
      </c>
      <c r="AL34" s="272">
        <f t="shared" si="33"/>
        <v>0</v>
      </c>
      <c r="AM34" s="272">
        <f t="shared" si="33"/>
        <v>0</v>
      </c>
      <c r="AN34" s="272">
        <f t="shared" si="33"/>
        <v>0</v>
      </c>
      <c r="AO34" s="272">
        <f t="shared" si="33"/>
        <v>0</v>
      </c>
      <c r="AP34" s="272">
        <f t="shared" si="33"/>
        <v>0</v>
      </c>
      <c r="AQ34" s="272">
        <f t="shared" si="33"/>
        <v>0</v>
      </c>
    </row>
    <row r="35" spans="2:43" x14ac:dyDescent="0.2">
      <c r="B35" s="276" t="s">
        <v>445</v>
      </c>
      <c r="C35" s="277">
        <f t="shared" si="21"/>
        <v>0</v>
      </c>
      <c r="D35" s="281">
        <f t="shared" ref="D35:AG35" si="34">SUM(D29:D34)</f>
        <v>0</v>
      </c>
      <c r="E35" s="277">
        <f t="shared" si="34"/>
        <v>0</v>
      </c>
      <c r="F35" s="277">
        <f t="shared" si="34"/>
        <v>0</v>
      </c>
      <c r="G35" s="277">
        <f t="shared" si="34"/>
        <v>0</v>
      </c>
      <c r="H35" s="277">
        <f t="shared" si="34"/>
        <v>0</v>
      </c>
      <c r="I35" s="277">
        <f t="shared" si="34"/>
        <v>0</v>
      </c>
      <c r="J35" s="277">
        <f t="shared" si="34"/>
        <v>0</v>
      </c>
      <c r="K35" s="277">
        <f t="shared" si="34"/>
        <v>0</v>
      </c>
      <c r="L35" s="277">
        <f t="shared" si="34"/>
        <v>0</v>
      </c>
      <c r="M35" s="277">
        <f t="shared" si="34"/>
        <v>0</v>
      </c>
      <c r="N35" s="277">
        <f t="shared" si="34"/>
        <v>0</v>
      </c>
      <c r="O35" s="277">
        <f t="shared" si="34"/>
        <v>0</v>
      </c>
      <c r="P35" s="277">
        <f t="shared" si="34"/>
        <v>0</v>
      </c>
      <c r="Q35" s="277">
        <f t="shared" si="34"/>
        <v>0</v>
      </c>
      <c r="R35" s="277">
        <f t="shared" si="34"/>
        <v>0</v>
      </c>
      <c r="S35" s="277">
        <f t="shared" si="34"/>
        <v>0</v>
      </c>
      <c r="T35" s="277">
        <f t="shared" si="34"/>
        <v>0</v>
      </c>
      <c r="U35" s="277">
        <f t="shared" si="34"/>
        <v>0</v>
      </c>
      <c r="V35" s="277">
        <f t="shared" si="34"/>
        <v>0</v>
      </c>
      <c r="W35" s="277">
        <f t="shared" si="34"/>
        <v>0</v>
      </c>
      <c r="X35" s="277">
        <f t="shared" si="34"/>
        <v>0</v>
      </c>
      <c r="Y35" s="277">
        <f t="shared" si="34"/>
        <v>0</v>
      </c>
      <c r="Z35" s="277">
        <f t="shared" si="34"/>
        <v>0</v>
      </c>
      <c r="AA35" s="277">
        <f t="shared" si="34"/>
        <v>0</v>
      </c>
      <c r="AB35" s="277">
        <f t="shared" si="34"/>
        <v>0</v>
      </c>
      <c r="AC35" s="277">
        <f t="shared" si="34"/>
        <v>0</v>
      </c>
      <c r="AD35" s="277">
        <f t="shared" si="34"/>
        <v>0</v>
      </c>
      <c r="AE35" s="277">
        <f t="shared" si="34"/>
        <v>0</v>
      </c>
      <c r="AF35" s="277">
        <f t="shared" si="34"/>
        <v>0</v>
      </c>
      <c r="AG35" s="277">
        <f t="shared" si="34"/>
        <v>0</v>
      </c>
      <c r="AH35" s="277">
        <f t="shared" ref="AH35:AQ35" si="35">SUM(AH29:AH34)</f>
        <v>0</v>
      </c>
      <c r="AI35" s="277">
        <f t="shared" si="35"/>
        <v>0</v>
      </c>
      <c r="AJ35" s="277">
        <f t="shared" si="35"/>
        <v>0</v>
      </c>
      <c r="AK35" s="277">
        <f t="shared" si="35"/>
        <v>0</v>
      </c>
      <c r="AL35" s="277">
        <f t="shared" si="35"/>
        <v>0</v>
      </c>
      <c r="AM35" s="277">
        <f t="shared" si="35"/>
        <v>0</v>
      </c>
      <c r="AN35" s="277">
        <f t="shared" si="35"/>
        <v>0</v>
      </c>
      <c r="AO35" s="277">
        <f t="shared" si="35"/>
        <v>0</v>
      </c>
      <c r="AP35" s="277">
        <f t="shared" si="35"/>
        <v>0</v>
      </c>
      <c r="AQ35" s="277">
        <f t="shared" si="35"/>
        <v>0</v>
      </c>
    </row>
    <row r="38" spans="2:43" x14ac:dyDescent="0.2">
      <c r="B38" s="282"/>
      <c r="C38" s="266"/>
      <c r="D38" s="266" t="s">
        <v>279</v>
      </c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</row>
    <row r="39" spans="2:43" x14ac:dyDescent="0.2">
      <c r="B39" s="327" t="s">
        <v>491</v>
      </c>
      <c r="C39" s="267"/>
      <c r="D39" s="268">
        <v>1</v>
      </c>
      <c r="E39" s="268">
        <v>2</v>
      </c>
      <c r="F39" s="268">
        <v>3</v>
      </c>
      <c r="G39" s="268">
        <v>4</v>
      </c>
      <c r="H39" s="268">
        <v>5</v>
      </c>
      <c r="I39" s="268">
        <v>6</v>
      </c>
      <c r="J39" s="268">
        <v>7</v>
      </c>
      <c r="K39" s="268">
        <v>8</v>
      </c>
      <c r="L39" s="268">
        <v>9</v>
      </c>
      <c r="M39" s="268">
        <v>10</v>
      </c>
      <c r="N39" s="268">
        <v>11</v>
      </c>
      <c r="O39" s="268">
        <v>12</v>
      </c>
      <c r="P39" s="268">
        <v>13</v>
      </c>
      <c r="Q39" s="268">
        <v>14</v>
      </c>
      <c r="R39" s="268">
        <v>15</v>
      </c>
      <c r="S39" s="268">
        <v>16</v>
      </c>
      <c r="T39" s="268">
        <v>17</v>
      </c>
      <c r="U39" s="268">
        <v>18</v>
      </c>
      <c r="V39" s="268">
        <v>19</v>
      </c>
      <c r="W39" s="268">
        <v>20</v>
      </c>
      <c r="X39" s="268">
        <v>21</v>
      </c>
      <c r="Y39" s="268">
        <v>22</v>
      </c>
      <c r="Z39" s="268">
        <v>23</v>
      </c>
      <c r="AA39" s="268">
        <v>24</v>
      </c>
      <c r="AB39" s="268">
        <v>25</v>
      </c>
      <c r="AC39" s="268">
        <v>26</v>
      </c>
      <c r="AD39" s="268">
        <v>27</v>
      </c>
      <c r="AE39" s="268">
        <v>28</v>
      </c>
      <c r="AF39" s="268">
        <v>29</v>
      </c>
      <c r="AG39" s="268">
        <v>30</v>
      </c>
      <c r="AH39" s="268">
        <v>31</v>
      </c>
      <c r="AI39" s="268">
        <v>32</v>
      </c>
      <c r="AJ39" s="268">
        <v>33</v>
      </c>
      <c r="AK39" s="268">
        <v>34</v>
      </c>
      <c r="AL39" s="268">
        <v>35</v>
      </c>
      <c r="AM39" s="268">
        <v>36</v>
      </c>
      <c r="AN39" s="268">
        <v>37</v>
      </c>
      <c r="AO39" s="268">
        <v>38</v>
      </c>
      <c r="AP39" s="268">
        <v>39</v>
      </c>
      <c r="AQ39" s="268">
        <v>40</v>
      </c>
    </row>
    <row r="40" spans="2:43" x14ac:dyDescent="0.2">
      <c r="B40" s="328"/>
      <c r="C40" s="270" t="s">
        <v>281</v>
      </c>
      <c r="D40" s="271">
        <f t="shared" ref="D40:AG40" si="36">D4</f>
        <v>2024</v>
      </c>
      <c r="E40" s="271">
        <f t="shared" si="36"/>
        <v>2025</v>
      </c>
      <c r="F40" s="271">
        <f t="shared" si="36"/>
        <v>2026</v>
      </c>
      <c r="G40" s="271">
        <f t="shared" si="36"/>
        <v>2027</v>
      </c>
      <c r="H40" s="271">
        <f t="shared" si="36"/>
        <v>2028</v>
      </c>
      <c r="I40" s="271">
        <f t="shared" si="36"/>
        <v>2029</v>
      </c>
      <c r="J40" s="271">
        <f t="shared" si="36"/>
        <v>2030</v>
      </c>
      <c r="K40" s="271">
        <f t="shared" si="36"/>
        <v>2031</v>
      </c>
      <c r="L40" s="271">
        <f t="shared" si="36"/>
        <v>2032</v>
      </c>
      <c r="M40" s="271">
        <f t="shared" si="36"/>
        <v>2033</v>
      </c>
      <c r="N40" s="271">
        <f t="shared" si="36"/>
        <v>2034</v>
      </c>
      <c r="O40" s="271">
        <f t="shared" si="36"/>
        <v>2035</v>
      </c>
      <c r="P40" s="271">
        <f t="shared" si="36"/>
        <v>2036</v>
      </c>
      <c r="Q40" s="271">
        <f t="shared" si="36"/>
        <v>2037</v>
      </c>
      <c r="R40" s="271">
        <f t="shared" si="36"/>
        <v>2038</v>
      </c>
      <c r="S40" s="271">
        <f t="shared" si="36"/>
        <v>2039</v>
      </c>
      <c r="T40" s="271">
        <f t="shared" si="36"/>
        <v>2040</v>
      </c>
      <c r="U40" s="271">
        <f t="shared" si="36"/>
        <v>2041</v>
      </c>
      <c r="V40" s="271">
        <f t="shared" si="36"/>
        <v>2042</v>
      </c>
      <c r="W40" s="271">
        <f t="shared" si="36"/>
        <v>2043</v>
      </c>
      <c r="X40" s="271">
        <f t="shared" si="36"/>
        <v>2044</v>
      </c>
      <c r="Y40" s="271">
        <f t="shared" si="36"/>
        <v>2045</v>
      </c>
      <c r="Z40" s="271">
        <f t="shared" si="36"/>
        <v>2046</v>
      </c>
      <c r="AA40" s="271">
        <f t="shared" si="36"/>
        <v>2047</v>
      </c>
      <c r="AB40" s="271">
        <f t="shared" si="36"/>
        <v>2048</v>
      </c>
      <c r="AC40" s="271">
        <f t="shared" si="36"/>
        <v>2049</v>
      </c>
      <c r="AD40" s="271">
        <f t="shared" si="36"/>
        <v>2050</v>
      </c>
      <c r="AE40" s="271">
        <f t="shared" si="36"/>
        <v>2051</v>
      </c>
      <c r="AF40" s="271">
        <f t="shared" si="36"/>
        <v>2052</v>
      </c>
      <c r="AG40" s="271">
        <f t="shared" si="36"/>
        <v>2053</v>
      </c>
      <c r="AH40" s="271">
        <f t="shared" ref="AH40:AQ40" si="37">AH4</f>
        <v>2054</v>
      </c>
      <c r="AI40" s="271">
        <f t="shared" si="37"/>
        <v>2055</v>
      </c>
      <c r="AJ40" s="271">
        <f t="shared" si="37"/>
        <v>2056</v>
      </c>
      <c r="AK40" s="271">
        <f t="shared" si="37"/>
        <v>2057</v>
      </c>
      <c r="AL40" s="271">
        <f t="shared" si="37"/>
        <v>2058</v>
      </c>
      <c r="AM40" s="271">
        <f t="shared" si="37"/>
        <v>2059</v>
      </c>
      <c r="AN40" s="271">
        <f t="shared" si="37"/>
        <v>2060</v>
      </c>
      <c r="AO40" s="271">
        <f t="shared" si="37"/>
        <v>2061</v>
      </c>
      <c r="AP40" s="271">
        <f t="shared" si="37"/>
        <v>2062</v>
      </c>
      <c r="AQ40" s="271">
        <f t="shared" si="37"/>
        <v>2063</v>
      </c>
    </row>
    <row r="41" spans="2:43" x14ac:dyDescent="0.2">
      <c r="B41" s="266" t="s">
        <v>494</v>
      </c>
      <c r="C41" s="272">
        <f t="shared" ref="C41:C47" si="38">SUM(D41:AQ41)</f>
        <v>0</v>
      </c>
      <c r="D41" s="272">
        <f>D29*Parametre!C235</f>
        <v>0</v>
      </c>
      <c r="E41" s="272">
        <f>E29*Parametre!D235</f>
        <v>0</v>
      </c>
      <c r="F41" s="272">
        <f>F29*Parametre!E235</f>
        <v>0</v>
      </c>
      <c r="G41" s="272">
        <f>G29*Parametre!F235</f>
        <v>0</v>
      </c>
      <c r="H41" s="272">
        <f>H29*Parametre!G235</f>
        <v>0</v>
      </c>
      <c r="I41" s="272">
        <f>I29*Parametre!H235</f>
        <v>0</v>
      </c>
      <c r="J41" s="272">
        <f>J29*Parametre!I235</f>
        <v>0</v>
      </c>
      <c r="K41" s="272">
        <f>K29*Parametre!J235</f>
        <v>0</v>
      </c>
      <c r="L41" s="272">
        <f>L29*Parametre!K235</f>
        <v>0</v>
      </c>
      <c r="M41" s="272">
        <f>M29*Parametre!L235</f>
        <v>0</v>
      </c>
      <c r="N41" s="272">
        <f>N29*Parametre!M235</f>
        <v>0</v>
      </c>
      <c r="O41" s="272">
        <f>O29*Parametre!N235</f>
        <v>0</v>
      </c>
      <c r="P41" s="272">
        <f>P29*Parametre!O235</f>
        <v>0</v>
      </c>
      <c r="Q41" s="272">
        <f>Q29*Parametre!P235</f>
        <v>0</v>
      </c>
      <c r="R41" s="272">
        <f>R29*Parametre!Q235</f>
        <v>0</v>
      </c>
      <c r="S41" s="272">
        <f>S29*Parametre!R235</f>
        <v>0</v>
      </c>
      <c r="T41" s="272">
        <f>T29*Parametre!S235</f>
        <v>0</v>
      </c>
      <c r="U41" s="272">
        <f>U29*Parametre!T235</f>
        <v>0</v>
      </c>
      <c r="V41" s="272">
        <f>V29*Parametre!U235</f>
        <v>0</v>
      </c>
      <c r="W41" s="272">
        <f>W29*Parametre!V235</f>
        <v>0</v>
      </c>
      <c r="X41" s="272">
        <f>X29*Parametre!W235</f>
        <v>0</v>
      </c>
      <c r="Y41" s="272">
        <f>Y29*Parametre!X235</f>
        <v>0</v>
      </c>
      <c r="Z41" s="272">
        <f>Z29*Parametre!Y235</f>
        <v>0</v>
      </c>
      <c r="AA41" s="272">
        <f>AA29*Parametre!Z235</f>
        <v>0</v>
      </c>
      <c r="AB41" s="272">
        <f>AB29*Parametre!AA235</f>
        <v>0</v>
      </c>
      <c r="AC41" s="272">
        <f>AC29*Parametre!AB235</f>
        <v>0</v>
      </c>
      <c r="AD41" s="272">
        <f>AD29*Parametre!AC235</f>
        <v>0</v>
      </c>
      <c r="AE41" s="272">
        <f>AE29*Parametre!AD235</f>
        <v>0</v>
      </c>
      <c r="AF41" s="272">
        <f>AF29*Parametre!AE235</f>
        <v>0</v>
      </c>
      <c r="AG41" s="272">
        <f>AG29*Parametre!AF235</f>
        <v>0</v>
      </c>
      <c r="AH41" s="272">
        <f>AH29*Parametre!AG235</f>
        <v>0</v>
      </c>
      <c r="AI41" s="272">
        <f>AI29*Parametre!AH235</f>
        <v>0</v>
      </c>
      <c r="AJ41" s="272">
        <f>AJ29*Parametre!AI235</f>
        <v>0</v>
      </c>
      <c r="AK41" s="272">
        <f>AK29*Parametre!AJ235</f>
        <v>0</v>
      </c>
      <c r="AL41" s="272">
        <f>AL29*Parametre!AK235</f>
        <v>0</v>
      </c>
      <c r="AM41" s="272">
        <f>AM29*Parametre!AL235</f>
        <v>0</v>
      </c>
      <c r="AN41" s="272">
        <f>AN29*Parametre!AM235</f>
        <v>0</v>
      </c>
      <c r="AO41" s="272">
        <f>AO29*Parametre!AN235</f>
        <v>0</v>
      </c>
      <c r="AP41" s="272">
        <f>AP29*Parametre!AO235</f>
        <v>0</v>
      </c>
      <c r="AQ41" s="272">
        <f>AQ29*Parametre!AP235</f>
        <v>0</v>
      </c>
    </row>
    <row r="42" spans="2:43" x14ac:dyDescent="0.2">
      <c r="B42" s="266" t="s">
        <v>495</v>
      </c>
      <c r="C42" s="272">
        <f t="shared" si="38"/>
        <v>0</v>
      </c>
      <c r="D42" s="272">
        <f>D30*Parametre!C236</f>
        <v>0</v>
      </c>
      <c r="E42" s="272">
        <f>E30*Parametre!D236</f>
        <v>0</v>
      </c>
      <c r="F42" s="272">
        <f>F30*Parametre!E236</f>
        <v>0</v>
      </c>
      <c r="G42" s="272">
        <f>G30*Parametre!F236</f>
        <v>0</v>
      </c>
      <c r="H42" s="272">
        <f>H30*Parametre!G236</f>
        <v>0</v>
      </c>
      <c r="I42" s="272">
        <f>I30*Parametre!H236</f>
        <v>0</v>
      </c>
      <c r="J42" s="272">
        <f>J30*Parametre!I236</f>
        <v>0</v>
      </c>
      <c r="K42" s="272">
        <f>K30*Parametre!J236</f>
        <v>0</v>
      </c>
      <c r="L42" s="272">
        <f>L30*Parametre!K236</f>
        <v>0</v>
      </c>
      <c r="M42" s="272">
        <f>M30*Parametre!L236</f>
        <v>0</v>
      </c>
      <c r="N42" s="272">
        <f>N30*Parametre!M236</f>
        <v>0</v>
      </c>
      <c r="O42" s="272">
        <f>O30*Parametre!N236</f>
        <v>0</v>
      </c>
      <c r="P42" s="272">
        <f>P30*Parametre!O236</f>
        <v>0</v>
      </c>
      <c r="Q42" s="272">
        <f>Q30*Parametre!P236</f>
        <v>0</v>
      </c>
      <c r="R42" s="272">
        <f>R30*Parametre!Q236</f>
        <v>0</v>
      </c>
      <c r="S42" s="272">
        <f>S30*Parametre!R236</f>
        <v>0</v>
      </c>
      <c r="T42" s="272">
        <f>T30*Parametre!S236</f>
        <v>0</v>
      </c>
      <c r="U42" s="272">
        <f>U30*Parametre!T236</f>
        <v>0</v>
      </c>
      <c r="V42" s="272">
        <f>V30*Parametre!U236</f>
        <v>0</v>
      </c>
      <c r="W42" s="272">
        <f>W30*Parametre!V236</f>
        <v>0</v>
      </c>
      <c r="X42" s="272">
        <f>X30*Parametre!W236</f>
        <v>0</v>
      </c>
      <c r="Y42" s="272">
        <f>Y30*Parametre!X236</f>
        <v>0</v>
      </c>
      <c r="Z42" s="272">
        <f>Z30*Parametre!Y236</f>
        <v>0</v>
      </c>
      <c r="AA42" s="272">
        <f>AA30*Parametre!Z236</f>
        <v>0</v>
      </c>
      <c r="AB42" s="272">
        <f>AB30*Parametre!AA236</f>
        <v>0</v>
      </c>
      <c r="AC42" s="272">
        <f>AC30*Parametre!AB236</f>
        <v>0</v>
      </c>
      <c r="AD42" s="272">
        <f>AD30*Parametre!AC236</f>
        <v>0</v>
      </c>
      <c r="AE42" s="272">
        <f>AE30*Parametre!AD236</f>
        <v>0</v>
      </c>
      <c r="AF42" s="272">
        <f>AF30*Parametre!AE236</f>
        <v>0</v>
      </c>
      <c r="AG42" s="272">
        <f>AG30*Parametre!AF236</f>
        <v>0</v>
      </c>
      <c r="AH42" s="272">
        <f>AH30*Parametre!AG236</f>
        <v>0</v>
      </c>
      <c r="AI42" s="272">
        <f>AI30*Parametre!AH236</f>
        <v>0</v>
      </c>
      <c r="AJ42" s="272">
        <f>AJ30*Parametre!AI236</f>
        <v>0</v>
      </c>
      <c r="AK42" s="272">
        <f>AK30*Parametre!AJ236</f>
        <v>0</v>
      </c>
      <c r="AL42" s="272">
        <f>AL30*Parametre!AK236</f>
        <v>0</v>
      </c>
      <c r="AM42" s="272">
        <f>AM30*Parametre!AL236</f>
        <v>0</v>
      </c>
      <c r="AN42" s="272">
        <f>AN30*Parametre!AM236</f>
        <v>0</v>
      </c>
      <c r="AO42" s="272">
        <f>AO30*Parametre!AN236</f>
        <v>0</v>
      </c>
      <c r="AP42" s="272">
        <f>AP30*Parametre!AO236</f>
        <v>0</v>
      </c>
      <c r="AQ42" s="272">
        <f>AQ30*Parametre!AP236</f>
        <v>0</v>
      </c>
    </row>
    <row r="43" spans="2:43" x14ac:dyDescent="0.2">
      <c r="B43" s="266" t="s">
        <v>496</v>
      </c>
      <c r="C43" s="272">
        <f t="shared" si="38"/>
        <v>0</v>
      </c>
      <c r="D43" s="272">
        <f>D31*Parametre!C237</f>
        <v>0</v>
      </c>
      <c r="E43" s="272">
        <f>E31*Parametre!D237</f>
        <v>0</v>
      </c>
      <c r="F43" s="272">
        <f>F31*Parametre!E237</f>
        <v>0</v>
      </c>
      <c r="G43" s="272">
        <f>G31*Parametre!F237</f>
        <v>0</v>
      </c>
      <c r="H43" s="272">
        <f>H31*Parametre!G237</f>
        <v>0</v>
      </c>
      <c r="I43" s="272">
        <f>I31*Parametre!H237</f>
        <v>0</v>
      </c>
      <c r="J43" s="272">
        <f>J31*Parametre!I237</f>
        <v>0</v>
      </c>
      <c r="K43" s="272">
        <f>K31*Parametre!J237</f>
        <v>0</v>
      </c>
      <c r="L43" s="272">
        <f>L31*Parametre!K237</f>
        <v>0</v>
      </c>
      <c r="M43" s="272">
        <f>M31*Parametre!L237</f>
        <v>0</v>
      </c>
      <c r="N43" s="272">
        <f>N31*Parametre!M237</f>
        <v>0</v>
      </c>
      <c r="O43" s="272">
        <f>O31*Parametre!N237</f>
        <v>0</v>
      </c>
      <c r="P43" s="272">
        <f>P31*Parametre!O237</f>
        <v>0</v>
      </c>
      <c r="Q43" s="272">
        <f>Q31*Parametre!P237</f>
        <v>0</v>
      </c>
      <c r="R43" s="272">
        <f>R31*Parametre!Q237</f>
        <v>0</v>
      </c>
      <c r="S43" s="272">
        <f>S31*Parametre!R237</f>
        <v>0</v>
      </c>
      <c r="T43" s="272">
        <f>T31*Parametre!S237</f>
        <v>0</v>
      </c>
      <c r="U43" s="272">
        <f>U31*Parametre!T237</f>
        <v>0</v>
      </c>
      <c r="V43" s="272">
        <f>V31*Parametre!U237</f>
        <v>0</v>
      </c>
      <c r="W43" s="272">
        <f>W31*Parametre!V237</f>
        <v>0</v>
      </c>
      <c r="X43" s="272">
        <f>X31*Parametre!W237</f>
        <v>0</v>
      </c>
      <c r="Y43" s="272">
        <f>Y31*Parametre!X237</f>
        <v>0</v>
      </c>
      <c r="Z43" s="272">
        <f>Z31*Parametre!Y237</f>
        <v>0</v>
      </c>
      <c r="AA43" s="272">
        <f>AA31*Parametre!Z237</f>
        <v>0</v>
      </c>
      <c r="AB43" s="272">
        <f>AB31*Parametre!AA237</f>
        <v>0</v>
      </c>
      <c r="AC43" s="272">
        <f>AC31*Parametre!AB237</f>
        <v>0</v>
      </c>
      <c r="AD43" s="272">
        <f>AD31*Parametre!AC237</f>
        <v>0</v>
      </c>
      <c r="AE43" s="272">
        <f>AE31*Parametre!AD237</f>
        <v>0</v>
      </c>
      <c r="AF43" s="272">
        <f>AF31*Parametre!AE237</f>
        <v>0</v>
      </c>
      <c r="AG43" s="272">
        <f>AG31*Parametre!AF237</f>
        <v>0</v>
      </c>
      <c r="AH43" s="272">
        <f>AH31*Parametre!AG237</f>
        <v>0</v>
      </c>
      <c r="AI43" s="272">
        <f>AI31*Parametre!AH237</f>
        <v>0</v>
      </c>
      <c r="AJ43" s="272">
        <f>AJ31*Parametre!AI237</f>
        <v>0</v>
      </c>
      <c r="AK43" s="272">
        <f>AK31*Parametre!AJ237</f>
        <v>0</v>
      </c>
      <c r="AL43" s="272">
        <f>AL31*Parametre!AK237</f>
        <v>0</v>
      </c>
      <c r="AM43" s="272">
        <f>AM31*Parametre!AL237</f>
        <v>0</v>
      </c>
      <c r="AN43" s="272">
        <f>AN31*Parametre!AM237</f>
        <v>0</v>
      </c>
      <c r="AO43" s="272">
        <f>AO31*Parametre!AN237</f>
        <v>0</v>
      </c>
      <c r="AP43" s="272">
        <f>AP31*Parametre!AO237</f>
        <v>0</v>
      </c>
      <c r="AQ43" s="272">
        <f>AQ31*Parametre!AP237</f>
        <v>0</v>
      </c>
    </row>
    <row r="44" spans="2:43" x14ac:dyDescent="0.2">
      <c r="B44" s="266" t="s">
        <v>497</v>
      </c>
      <c r="C44" s="272">
        <f t="shared" si="38"/>
        <v>0</v>
      </c>
      <c r="D44" s="272">
        <f>D32*Parametre!C238</f>
        <v>0</v>
      </c>
      <c r="E44" s="272">
        <f>E32*Parametre!D238</f>
        <v>0</v>
      </c>
      <c r="F44" s="272">
        <f>F32*Parametre!E238</f>
        <v>0</v>
      </c>
      <c r="G44" s="272">
        <f>G32*Parametre!F238</f>
        <v>0</v>
      </c>
      <c r="H44" s="272">
        <f>H32*Parametre!G238</f>
        <v>0</v>
      </c>
      <c r="I44" s="272">
        <f>I32*Parametre!H238</f>
        <v>0</v>
      </c>
      <c r="J44" s="272">
        <f>J32*Parametre!I238</f>
        <v>0</v>
      </c>
      <c r="K44" s="272">
        <f>K32*Parametre!J238</f>
        <v>0</v>
      </c>
      <c r="L44" s="272">
        <f>L32*Parametre!K238</f>
        <v>0</v>
      </c>
      <c r="M44" s="272">
        <f>M32*Parametre!L238</f>
        <v>0</v>
      </c>
      <c r="N44" s="272">
        <f>N32*Parametre!M238</f>
        <v>0</v>
      </c>
      <c r="O44" s="272">
        <f>O32*Parametre!N238</f>
        <v>0</v>
      </c>
      <c r="P44" s="272">
        <f>P32*Parametre!O238</f>
        <v>0</v>
      </c>
      <c r="Q44" s="272">
        <f>Q32*Parametre!P238</f>
        <v>0</v>
      </c>
      <c r="R44" s="272">
        <f>R32*Parametre!Q238</f>
        <v>0</v>
      </c>
      <c r="S44" s="272">
        <f>S32*Parametre!R238</f>
        <v>0</v>
      </c>
      <c r="T44" s="272">
        <f>T32*Parametre!S238</f>
        <v>0</v>
      </c>
      <c r="U44" s="272">
        <f>U32*Parametre!T238</f>
        <v>0</v>
      </c>
      <c r="V44" s="272">
        <f>V32*Parametre!U238</f>
        <v>0</v>
      </c>
      <c r="W44" s="272">
        <f>W32*Parametre!V238</f>
        <v>0</v>
      </c>
      <c r="X44" s="272">
        <f>X32*Parametre!W238</f>
        <v>0</v>
      </c>
      <c r="Y44" s="272">
        <f>Y32*Parametre!X238</f>
        <v>0</v>
      </c>
      <c r="Z44" s="272">
        <f>Z32*Parametre!Y238</f>
        <v>0</v>
      </c>
      <c r="AA44" s="272">
        <f>AA32*Parametre!Z238</f>
        <v>0</v>
      </c>
      <c r="AB44" s="272">
        <f>AB32*Parametre!AA238</f>
        <v>0</v>
      </c>
      <c r="AC44" s="272">
        <f>AC32*Parametre!AB238</f>
        <v>0</v>
      </c>
      <c r="AD44" s="272">
        <f>AD32*Parametre!AC238</f>
        <v>0</v>
      </c>
      <c r="AE44" s="272">
        <f>AE32*Parametre!AD238</f>
        <v>0</v>
      </c>
      <c r="AF44" s="272">
        <f>AF32*Parametre!AE238</f>
        <v>0</v>
      </c>
      <c r="AG44" s="272">
        <f>AG32*Parametre!AF238</f>
        <v>0</v>
      </c>
      <c r="AH44" s="272">
        <f>AH32*Parametre!AG238</f>
        <v>0</v>
      </c>
      <c r="AI44" s="272">
        <f>AI32*Parametre!AH238</f>
        <v>0</v>
      </c>
      <c r="AJ44" s="272">
        <f>AJ32*Parametre!AI238</f>
        <v>0</v>
      </c>
      <c r="AK44" s="272">
        <f>AK32*Parametre!AJ238</f>
        <v>0</v>
      </c>
      <c r="AL44" s="272">
        <f>AL32*Parametre!AK238</f>
        <v>0</v>
      </c>
      <c r="AM44" s="272">
        <f>AM32*Parametre!AL238</f>
        <v>0</v>
      </c>
      <c r="AN44" s="272">
        <f>AN32*Parametre!AM238</f>
        <v>0</v>
      </c>
      <c r="AO44" s="272">
        <f>AO32*Parametre!AN238</f>
        <v>0</v>
      </c>
      <c r="AP44" s="272">
        <f>AP32*Parametre!AO238</f>
        <v>0</v>
      </c>
      <c r="AQ44" s="272">
        <f>AQ32*Parametre!AP238</f>
        <v>0</v>
      </c>
    </row>
    <row r="45" spans="2:43" x14ac:dyDescent="0.2">
      <c r="B45" s="266" t="s">
        <v>498</v>
      </c>
      <c r="C45" s="272">
        <f t="shared" si="38"/>
        <v>0</v>
      </c>
      <c r="D45" s="272">
        <f>D33*Parametre!C239</f>
        <v>0</v>
      </c>
      <c r="E45" s="272">
        <f>E33*Parametre!D239</f>
        <v>0</v>
      </c>
      <c r="F45" s="272">
        <f>F33*Parametre!E239</f>
        <v>0</v>
      </c>
      <c r="G45" s="272">
        <f>G33*Parametre!F239</f>
        <v>0</v>
      </c>
      <c r="H45" s="272">
        <f>H33*Parametre!G239</f>
        <v>0</v>
      </c>
      <c r="I45" s="272">
        <f>I33*Parametre!H239</f>
        <v>0</v>
      </c>
      <c r="J45" s="272">
        <f>J33*Parametre!I239</f>
        <v>0</v>
      </c>
      <c r="K45" s="272">
        <f>K33*Parametre!J239</f>
        <v>0</v>
      </c>
      <c r="L45" s="272">
        <f>L33*Parametre!K239</f>
        <v>0</v>
      </c>
      <c r="M45" s="272">
        <f>M33*Parametre!L239</f>
        <v>0</v>
      </c>
      <c r="N45" s="272">
        <f>N33*Parametre!M239</f>
        <v>0</v>
      </c>
      <c r="O45" s="272">
        <f>O33*Parametre!N239</f>
        <v>0</v>
      </c>
      <c r="P45" s="272">
        <f>P33*Parametre!O239</f>
        <v>0</v>
      </c>
      <c r="Q45" s="272">
        <f>Q33*Parametre!P239</f>
        <v>0</v>
      </c>
      <c r="R45" s="272">
        <f>R33*Parametre!Q239</f>
        <v>0</v>
      </c>
      <c r="S45" s="272">
        <f>S33*Parametre!R239</f>
        <v>0</v>
      </c>
      <c r="T45" s="272">
        <f>T33*Parametre!S239</f>
        <v>0</v>
      </c>
      <c r="U45" s="272">
        <f>U33*Parametre!T239</f>
        <v>0</v>
      </c>
      <c r="V45" s="272">
        <f>V33*Parametre!U239</f>
        <v>0</v>
      </c>
      <c r="W45" s="272">
        <f>W33*Parametre!V239</f>
        <v>0</v>
      </c>
      <c r="X45" s="272">
        <f>X33*Parametre!W239</f>
        <v>0</v>
      </c>
      <c r="Y45" s="272">
        <f>Y33*Parametre!X239</f>
        <v>0</v>
      </c>
      <c r="Z45" s="272">
        <f>Z33*Parametre!Y239</f>
        <v>0</v>
      </c>
      <c r="AA45" s="272">
        <f>AA33*Parametre!Z239</f>
        <v>0</v>
      </c>
      <c r="AB45" s="272">
        <f>AB33*Parametre!AA239</f>
        <v>0</v>
      </c>
      <c r="AC45" s="272">
        <f>AC33*Parametre!AB239</f>
        <v>0</v>
      </c>
      <c r="AD45" s="272">
        <f>AD33*Parametre!AC239</f>
        <v>0</v>
      </c>
      <c r="AE45" s="272">
        <f>AE33*Parametre!AD239</f>
        <v>0</v>
      </c>
      <c r="AF45" s="272">
        <f>AF33*Parametre!AE239</f>
        <v>0</v>
      </c>
      <c r="AG45" s="272">
        <f>AG33*Parametre!AF239</f>
        <v>0</v>
      </c>
      <c r="AH45" s="272">
        <f>AH33*Parametre!AG239</f>
        <v>0</v>
      </c>
      <c r="AI45" s="272">
        <f>AI33*Parametre!AH239</f>
        <v>0</v>
      </c>
      <c r="AJ45" s="272">
        <f>AJ33*Parametre!AI239</f>
        <v>0</v>
      </c>
      <c r="AK45" s="272">
        <f>AK33*Parametre!AJ239</f>
        <v>0</v>
      </c>
      <c r="AL45" s="272">
        <f>AL33*Parametre!AK239</f>
        <v>0</v>
      </c>
      <c r="AM45" s="272">
        <f>AM33*Parametre!AL239</f>
        <v>0</v>
      </c>
      <c r="AN45" s="272">
        <f>AN33*Parametre!AM239</f>
        <v>0</v>
      </c>
      <c r="AO45" s="272">
        <f>AO33*Parametre!AN239</f>
        <v>0</v>
      </c>
      <c r="AP45" s="272">
        <f>AP33*Parametre!AO239</f>
        <v>0</v>
      </c>
      <c r="AQ45" s="272">
        <f>AQ33*Parametre!AP239</f>
        <v>0</v>
      </c>
    </row>
    <row r="46" spans="2:43" x14ac:dyDescent="0.2">
      <c r="B46" s="266" t="s">
        <v>499</v>
      </c>
      <c r="C46" s="272">
        <f t="shared" si="38"/>
        <v>0</v>
      </c>
      <c r="D46" s="272">
        <f>D34*Parametre!C240</f>
        <v>0</v>
      </c>
      <c r="E46" s="272">
        <f>E34*Parametre!D240</f>
        <v>0</v>
      </c>
      <c r="F46" s="272">
        <f>F34*Parametre!E240</f>
        <v>0</v>
      </c>
      <c r="G46" s="272">
        <f>G34*Parametre!F240</f>
        <v>0</v>
      </c>
      <c r="H46" s="272">
        <f>H34*Parametre!G240</f>
        <v>0</v>
      </c>
      <c r="I46" s="272">
        <f>I34*Parametre!H240</f>
        <v>0</v>
      </c>
      <c r="J46" s="272">
        <f>J34*Parametre!I240</f>
        <v>0</v>
      </c>
      <c r="K46" s="272">
        <f>K34*Parametre!J240</f>
        <v>0</v>
      </c>
      <c r="L46" s="272">
        <f>L34*Parametre!K240</f>
        <v>0</v>
      </c>
      <c r="M46" s="272">
        <f>M34*Parametre!L240</f>
        <v>0</v>
      </c>
      <c r="N46" s="272">
        <f>N34*Parametre!M240</f>
        <v>0</v>
      </c>
      <c r="O46" s="272">
        <f>O34*Parametre!N240</f>
        <v>0</v>
      </c>
      <c r="P46" s="272">
        <f>P34*Parametre!O240</f>
        <v>0</v>
      </c>
      <c r="Q46" s="272">
        <f>Q34*Parametre!P240</f>
        <v>0</v>
      </c>
      <c r="R46" s="272">
        <f>R34*Parametre!Q240</f>
        <v>0</v>
      </c>
      <c r="S46" s="272">
        <f>S34*Parametre!R240</f>
        <v>0</v>
      </c>
      <c r="T46" s="272">
        <f>T34*Parametre!S240</f>
        <v>0</v>
      </c>
      <c r="U46" s="272">
        <f>U34*Parametre!T240</f>
        <v>0</v>
      </c>
      <c r="V46" s="272">
        <f>V34*Parametre!U240</f>
        <v>0</v>
      </c>
      <c r="W46" s="272">
        <f>W34*Parametre!V240</f>
        <v>0</v>
      </c>
      <c r="X46" s="272">
        <f>X34*Parametre!W240</f>
        <v>0</v>
      </c>
      <c r="Y46" s="272">
        <f>Y34*Parametre!X240</f>
        <v>0</v>
      </c>
      <c r="Z46" s="272">
        <f>Z34*Parametre!Y240</f>
        <v>0</v>
      </c>
      <c r="AA46" s="272">
        <f>AA34*Parametre!Z240</f>
        <v>0</v>
      </c>
      <c r="AB46" s="272">
        <f>AB34*Parametre!AA240</f>
        <v>0</v>
      </c>
      <c r="AC46" s="272">
        <f>AC34*Parametre!AB240</f>
        <v>0</v>
      </c>
      <c r="AD46" s="272">
        <f>AD34*Parametre!AC240</f>
        <v>0</v>
      </c>
      <c r="AE46" s="272">
        <f>AE34*Parametre!AD240</f>
        <v>0</v>
      </c>
      <c r="AF46" s="272">
        <f>AF34*Parametre!AE240</f>
        <v>0</v>
      </c>
      <c r="AG46" s="272">
        <f>AG34*Parametre!AF240</f>
        <v>0</v>
      </c>
      <c r="AH46" s="272">
        <f>AH34*Parametre!AG240</f>
        <v>0</v>
      </c>
      <c r="AI46" s="272">
        <f>AI34*Parametre!AH240</f>
        <v>0</v>
      </c>
      <c r="AJ46" s="272">
        <f>AJ34*Parametre!AI240</f>
        <v>0</v>
      </c>
      <c r="AK46" s="272">
        <f>AK34*Parametre!AJ240</f>
        <v>0</v>
      </c>
      <c r="AL46" s="272">
        <f>AL34*Parametre!AK240</f>
        <v>0</v>
      </c>
      <c r="AM46" s="272">
        <f>AM34*Parametre!AL240</f>
        <v>0</v>
      </c>
      <c r="AN46" s="272">
        <f>AN34*Parametre!AM240</f>
        <v>0</v>
      </c>
      <c r="AO46" s="272">
        <f>AO34*Parametre!AN240</f>
        <v>0</v>
      </c>
      <c r="AP46" s="272">
        <f>AP34*Parametre!AO240</f>
        <v>0</v>
      </c>
      <c r="AQ46" s="272">
        <f>AQ34*Parametre!AP240</f>
        <v>0</v>
      </c>
    </row>
    <row r="47" spans="2:43" x14ac:dyDescent="0.2">
      <c r="B47" s="283" t="s">
        <v>445</v>
      </c>
      <c r="C47" s="284">
        <f t="shared" si="38"/>
        <v>0</v>
      </c>
      <c r="D47" s="285">
        <f t="shared" ref="D47:AG47" si="39">SUM(D41:D46)</f>
        <v>0</v>
      </c>
      <c r="E47" s="284">
        <f t="shared" si="39"/>
        <v>0</v>
      </c>
      <c r="F47" s="284">
        <f t="shared" si="39"/>
        <v>0</v>
      </c>
      <c r="G47" s="284">
        <f t="shared" si="39"/>
        <v>0</v>
      </c>
      <c r="H47" s="284">
        <f t="shared" si="39"/>
        <v>0</v>
      </c>
      <c r="I47" s="284">
        <f t="shared" si="39"/>
        <v>0</v>
      </c>
      <c r="J47" s="284">
        <f t="shared" si="39"/>
        <v>0</v>
      </c>
      <c r="K47" s="284">
        <f t="shared" si="39"/>
        <v>0</v>
      </c>
      <c r="L47" s="284">
        <f t="shared" si="39"/>
        <v>0</v>
      </c>
      <c r="M47" s="284">
        <f t="shared" si="39"/>
        <v>0</v>
      </c>
      <c r="N47" s="284">
        <f t="shared" si="39"/>
        <v>0</v>
      </c>
      <c r="O47" s="284">
        <f t="shared" si="39"/>
        <v>0</v>
      </c>
      <c r="P47" s="284">
        <f t="shared" si="39"/>
        <v>0</v>
      </c>
      <c r="Q47" s="284">
        <f t="shared" si="39"/>
        <v>0</v>
      </c>
      <c r="R47" s="284">
        <f t="shared" si="39"/>
        <v>0</v>
      </c>
      <c r="S47" s="284">
        <f t="shared" si="39"/>
        <v>0</v>
      </c>
      <c r="T47" s="284">
        <f t="shared" si="39"/>
        <v>0</v>
      </c>
      <c r="U47" s="284">
        <f t="shared" si="39"/>
        <v>0</v>
      </c>
      <c r="V47" s="284">
        <f t="shared" si="39"/>
        <v>0</v>
      </c>
      <c r="W47" s="284">
        <f t="shared" si="39"/>
        <v>0</v>
      </c>
      <c r="X47" s="284">
        <f t="shared" si="39"/>
        <v>0</v>
      </c>
      <c r="Y47" s="284">
        <f t="shared" si="39"/>
        <v>0</v>
      </c>
      <c r="Z47" s="284">
        <f t="shared" si="39"/>
        <v>0</v>
      </c>
      <c r="AA47" s="284">
        <f t="shared" si="39"/>
        <v>0</v>
      </c>
      <c r="AB47" s="284">
        <f t="shared" si="39"/>
        <v>0</v>
      </c>
      <c r="AC47" s="284">
        <f t="shared" si="39"/>
        <v>0</v>
      </c>
      <c r="AD47" s="284">
        <f t="shared" si="39"/>
        <v>0</v>
      </c>
      <c r="AE47" s="284">
        <f t="shared" si="39"/>
        <v>0</v>
      </c>
      <c r="AF47" s="284">
        <f t="shared" si="39"/>
        <v>0</v>
      </c>
      <c r="AG47" s="284">
        <f t="shared" si="39"/>
        <v>0</v>
      </c>
      <c r="AH47" s="284">
        <f t="shared" ref="AH47:AQ47" si="40">SUM(AH41:AH46)</f>
        <v>0</v>
      </c>
      <c r="AI47" s="284">
        <f t="shared" si="40"/>
        <v>0</v>
      </c>
      <c r="AJ47" s="284">
        <f t="shared" si="40"/>
        <v>0</v>
      </c>
      <c r="AK47" s="284">
        <f t="shared" si="40"/>
        <v>0</v>
      </c>
      <c r="AL47" s="284">
        <f t="shared" si="40"/>
        <v>0</v>
      </c>
      <c r="AM47" s="284">
        <f t="shared" si="40"/>
        <v>0</v>
      </c>
      <c r="AN47" s="284">
        <f t="shared" si="40"/>
        <v>0</v>
      </c>
      <c r="AO47" s="284">
        <f t="shared" si="40"/>
        <v>0</v>
      </c>
      <c r="AP47" s="284">
        <f t="shared" si="40"/>
        <v>0</v>
      </c>
      <c r="AQ47" s="284">
        <f t="shared" si="40"/>
        <v>0</v>
      </c>
    </row>
  </sheetData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2:AQ30"/>
  <sheetViews>
    <sheetView zoomScaleNormal="100" workbookViewId="0"/>
  </sheetViews>
  <sheetFormatPr defaultColWidth="9.140625" defaultRowHeight="11.25" x14ac:dyDescent="0.2"/>
  <cols>
    <col min="1" max="1" width="2.7109375" style="30" customWidth="1"/>
    <col min="2" max="2" width="45.42578125" style="30" bestFit="1" customWidth="1"/>
    <col min="3" max="3" width="12.42578125" style="30" customWidth="1"/>
    <col min="4" max="6" width="9.140625" style="30" bestFit="1" customWidth="1"/>
    <col min="7" max="9" width="8.5703125" style="30" bestFit="1" customWidth="1"/>
    <col min="10" max="42" width="4.5703125" style="30" bestFit="1" customWidth="1"/>
    <col min="43" max="43" width="7.28515625" style="30" bestFit="1" customWidth="1"/>
    <col min="44" max="16384" width="9.140625" style="30"/>
  </cols>
  <sheetData>
    <row r="2" spans="2:43" x14ac:dyDescent="0.2">
      <c r="B2" s="36" t="s">
        <v>502</v>
      </c>
      <c r="C2" s="36"/>
      <c r="D2" s="31" t="s">
        <v>279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x14ac:dyDescent="0.2">
      <c r="B3" s="32"/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  <c r="AM3" s="33">
        <v>36</v>
      </c>
      <c r="AN3" s="33">
        <v>37</v>
      </c>
      <c r="AO3" s="33">
        <v>38</v>
      </c>
      <c r="AP3" s="33">
        <v>39</v>
      </c>
      <c r="AQ3" s="33">
        <v>40</v>
      </c>
    </row>
    <row r="4" spans="2:43" ht="33.75" x14ac:dyDescent="0.2">
      <c r="B4" s="34" t="s">
        <v>386</v>
      </c>
      <c r="C4" s="38" t="s">
        <v>503</v>
      </c>
      <c r="D4" s="35">
        <f>Parametre!C13</f>
        <v>2025</v>
      </c>
      <c r="E4" s="35">
        <f>$D$4+D3</f>
        <v>2026</v>
      </c>
      <c r="F4" s="35">
        <f>$D$4+E3</f>
        <v>2027</v>
      </c>
      <c r="G4" s="35">
        <f t="shared" ref="G4:AF4" si="0">$D$4+F3</f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ref="AG4" si="1">$D$4+AF3</f>
        <v>2054</v>
      </c>
      <c r="AH4" s="35">
        <f t="shared" ref="AH4" si="2">$D$4+AG3</f>
        <v>2055</v>
      </c>
      <c r="AI4" s="35">
        <f t="shared" ref="AI4" si="3">$D$4+AH3</f>
        <v>2056</v>
      </c>
      <c r="AJ4" s="35">
        <f t="shared" ref="AJ4" si="4">$D$4+AI3</f>
        <v>2057</v>
      </c>
      <c r="AK4" s="35">
        <f t="shared" ref="AK4" si="5">$D$4+AJ3</f>
        <v>2058</v>
      </c>
      <c r="AL4" s="35">
        <f t="shared" ref="AL4" si="6">$D$4+AK3</f>
        <v>2059</v>
      </c>
      <c r="AM4" s="35">
        <f t="shared" ref="AM4" si="7">$D$4+AL3</f>
        <v>2060</v>
      </c>
      <c r="AN4" s="35">
        <f t="shared" ref="AN4" si="8">$D$4+AM3</f>
        <v>2061</v>
      </c>
      <c r="AO4" s="35">
        <f t="shared" ref="AO4" si="9">$D$4+AN3</f>
        <v>2062</v>
      </c>
      <c r="AP4" s="35">
        <f t="shared" ref="AP4" si="10">$D$4+AO3</f>
        <v>2063</v>
      </c>
      <c r="AQ4" s="35">
        <f t="shared" ref="AQ4" si="11">$D$4+AP3</f>
        <v>2064</v>
      </c>
    </row>
    <row r="5" spans="2:43" x14ac:dyDescent="0.2">
      <c r="B5" s="31" t="s">
        <v>504</v>
      </c>
      <c r="C5" s="37">
        <f>D5+NPV(Parametre!$C$10,E5:I5)</f>
        <v>15827636.749182988</v>
      </c>
      <c r="D5" s="37">
        <f>'01 Investičné výdavky'!D33</f>
        <v>1743975</v>
      </c>
      <c r="E5" s="37">
        <f>'01 Investičné výdavky'!E33</f>
        <v>6836175</v>
      </c>
      <c r="F5" s="37">
        <f>'01 Investičné výdavky'!F33</f>
        <v>3399075</v>
      </c>
      <c r="G5" s="37">
        <f>'01 Investičné výdavky'!G33</f>
        <v>3399075</v>
      </c>
      <c r="H5" s="37">
        <f>'01 Investičné výdavky'!H33</f>
        <v>1877400</v>
      </c>
      <c r="I5" s="37">
        <f>'01 Investičné výdavky'!I33</f>
        <v>11700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</row>
    <row r="6" spans="2:43" x14ac:dyDescent="0.2">
      <c r="B6" s="31" t="s">
        <v>505</v>
      </c>
      <c r="C6" s="37">
        <f>D6+NPV(Parametre!$C$10,E6:AQ6)</f>
        <v>4768037.0172040295</v>
      </c>
      <c r="D6" s="37">
        <f>'03 Prevádzkové výdavky'!D43</f>
        <v>0</v>
      </c>
      <c r="E6" s="37">
        <f>'03 Prevádzkové výdavky'!E43</f>
        <v>1237500</v>
      </c>
      <c r="F6" s="37">
        <f>'03 Prevádzkové výdavky'!F43</f>
        <v>1350000</v>
      </c>
      <c r="G6" s="37">
        <f>'03 Prevádzkové výdavky'!G43</f>
        <v>1350000</v>
      </c>
      <c r="H6" s="37">
        <f>'03 Prevádzkové výdavky'!H43</f>
        <v>1350000</v>
      </c>
      <c r="I6" s="37">
        <f>'03 Prevádzkové výdavky'!I43</f>
        <v>112500</v>
      </c>
      <c r="J6" s="37">
        <f>'03 Prevádzkové výdavky'!J43</f>
        <v>0</v>
      </c>
      <c r="K6" s="37">
        <f>'03 Prevádzkové výdavky'!K43</f>
        <v>0</v>
      </c>
      <c r="L6" s="37">
        <f>'03 Prevádzkové výdavky'!L43</f>
        <v>0</v>
      </c>
      <c r="M6" s="37">
        <f>'03 Prevádzkové výdavky'!M43</f>
        <v>0</v>
      </c>
      <c r="N6" s="37">
        <f>'03 Prevádzkové výdavky'!N43</f>
        <v>0</v>
      </c>
      <c r="O6" s="37">
        <f>'03 Prevádzkové výdavky'!O43</f>
        <v>0</v>
      </c>
      <c r="P6" s="37">
        <f>'03 Prevádzkové výdavky'!P43</f>
        <v>0</v>
      </c>
      <c r="Q6" s="37">
        <f>'03 Prevádzkové výdavky'!Q43</f>
        <v>0</v>
      </c>
      <c r="R6" s="37">
        <f>'03 Prevádzkové výdavky'!R43</f>
        <v>0</v>
      </c>
      <c r="S6" s="37">
        <f>'03 Prevádzkové výdavky'!S43</f>
        <v>0</v>
      </c>
      <c r="T6" s="37">
        <f>'03 Prevádzkové výdavky'!T43</f>
        <v>0</v>
      </c>
      <c r="U6" s="37">
        <f>'03 Prevádzkové výdavky'!U43</f>
        <v>0</v>
      </c>
      <c r="V6" s="37">
        <f>'03 Prevádzkové výdavky'!V43</f>
        <v>0</v>
      </c>
      <c r="W6" s="37">
        <f>'03 Prevádzkové výdavky'!W43</f>
        <v>0</v>
      </c>
      <c r="X6" s="37">
        <f>'03 Prevádzkové výdavky'!X43</f>
        <v>0</v>
      </c>
      <c r="Y6" s="37">
        <f>'03 Prevádzkové výdavky'!Y43</f>
        <v>0</v>
      </c>
      <c r="Z6" s="37">
        <f>'03 Prevádzkové výdavky'!Z43</f>
        <v>0</v>
      </c>
      <c r="AA6" s="37">
        <f>'03 Prevádzkové výdavky'!AA43</f>
        <v>0</v>
      </c>
      <c r="AB6" s="37">
        <f>'03 Prevádzkové výdavky'!AB43</f>
        <v>0</v>
      </c>
      <c r="AC6" s="37">
        <f>'03 Prevádzkové výdavky'!AC43</f>
        <v>0</v>
      </c>
      <c r="AD6" s="37">
        <f>'03 Prevádzkové výdavky'!AD43</f>
        <v>0</v>
      </c>
      <c r="AE6" s="37">
        <f>'03 Prevádzkové výdavky'!AE43</f>
        <v>0</v>
      </c>
      <c r="AF6" s="37">
        <f>'03 Prevádzkové výdavky'!AF43</f>
        <v>0</v>
      </c>
      <c r="AG6" s="37">
        <f>'03 Prevádzkové výdavky'!AG43</f>
        <v>0</v>
      </c>
      <c r="AH6" s="37">
        <f>'03 Prevádzkové výdavky'!AH43</f>
        <v>0</v>
      </c>
      <c r="AI6" s="37">
        <f>'03 Prevádzkové výdavky'!AI43</f>
        <v>0</v>
      </c>
      <c r="AJ6" s="37">
        <f>'03 Prevádzkové výdavky'!AJ43</f>
        <v>0</v>
      </c>
      <c r="AK6" s="37">
        <f>'03 Prevádzkové výdavky'!AK43</f>
        <v>0</v>
      </c>
      <c r="AL6" s="37">
        <f>'03 Prevádzkové výdavky'!AL43</f>
        <v>0</v>
      </c>
      <c r="AM6" s="37">
        <f>'03 Prevádzkové výdavky'!AM43</f>
        <v>0</v>
      </c>
      <c r="AN6" s="37">
        <f>'03 Prevádzkové výdavky'!AN43</f>
        <v>0</v>
      </c>
      <c r="AO6" s="37">
        <f>'03 Prevádzkové výdavky'!AO43</f>
        <v>0</v>
      </c>
      <c r="AP6" s="37">
        <f>'03 Prevádzkové výdavky'!AP43</f>
        <v>0</v>
      </c>
      <c r="AQ6" s="37">
        <f>'03 Prevádzkové výdavky'!AQ43</f>
        <v>0</v>
      </c>
    </row>
    <row r="7" spans="2:43" x14ac:dyDescent="0.2">
      <c r="B7" s="266" t="s">
        <v>506</v>
      </c>
      <c r="C7" s="37">
        <f>D7+NPV(Parametre!$C$10,E7:AQ7)</f>
        <v>16227535.185382191</v>
      </c>
      <c r="D7" s="37">
        <f>SUM(D8:D10)</f>
        <v>0</v>
      </c>
      <c r="E7" s="37">
        <f t="shared" ref="E7:AF7" si="12">SUM(E8:E10)</f>
        <v>1233796.0799999998</v>
      </c>
      <c r="F7" s="37">
        <f t="shared" si="12"/>
        <v>2523181.2374999998</v>
      </c>
      <c r="G7" s="37">
        <f t="shared" si="12"/>
        <v>3847290.1087499997</v>
      </c>
      <c r="H7" s="37">
        <f t="shared" si="12"/>
        <v>5197992.3600000003</v>
      </c>
      <c r="I7" s="37">
        <f t="shared" si="12"/>
        <v>6590790.1125000007</v>
      </c>
      <c r="J7" s="37">
        <f t="shared" si="12"/>
        <v>0</v>
      </c>
      <c r="K7" s="37">
        <f t="shared" si="12"/>
        <v>0</v>
      </c>
      <c r="L7" s="37">
        <f t="shared" si="12"/>
        <v>0</v>
      </c>
      <c r="M7" s="37">
        <f t="shared" si="12"/>
        <v>0</v>
      </c>
      <c r="N7" s="37">
        <f t="shared" si="12"/>
        <v>0</v>
      </c>
      <c r="O7" s="37">
        <f t="shared" si="12"/>
        <v>0</v>
      </c>
      <c r="P7" s="37">
        <f t="shared" si="12"/>
        <v>0</v>
      </c>
      <c r="Q7" s="37">
        <f t="shared" si="12"/>
        <v>0</v>
      </c>
      <c r="R7" s="37">
        <f t="shared" si="12"/>
        <v>0</v>
      </c>
      <c r="S7" s="37">
        <f t="shared" si="12"/>
        <v>0</v>
      </c>
      <c r="T7" s="37">
        <f t="shared" si="12"/>
        <v>0</v>
      </c>
      <c r="U7" s="37">
        <f t="shared" si="12"/>
        <v>0</v>
      </c>
      <c r="V7" s="37">
        <f t="shared" si="12"/>
        <v>0</v>
      </c>
      <c r="W7" s="37">
        <f t="shared" si="12"/>
        <v>0</v>
      </c>
      <c r="X7" s="37">
        <f t="shared" si="12"/>
        <v>0</v>
      </c>
      <c r="Y7" s="37">
        <f t="shared" si="12"/>
        <v>0</v>
      </c>
      <c r="Z7" s="37">
        <f t="shared" si="12"/>
        <v>0</v>
      </c>
      <c r="AA7" s="37">
        <f t="shared" si="12"/>
        <v>0</v>
      </c>
      <c r="AB7" s="37">
        <f t="shared" si="12"/>
        <v>0</v>
      </c>
      <c r="AC7" s="37">
        <f t="shared" si="12"/>
        <v>0</v>
      </c>
      <c r="AD7" s="37">
        <f t="shared" si="12"/>
        <v>0</v>
      </c>
      <c r="AE7" s="37">
        <f t="shared" si="12"/>
        <v>0</v>
      </c>
      <c r="AF7" s="37">
        <f t="shared" si="12"/>
        <v>0</v>
      </c>
      <c r="AG7" s="37">
        <f t="shared" ref="AG7:AQ7" si="13">SUM(AG8:AG10)</f>
        <v>0</v>
      </c>
      <c r="AH7" s="37">
        <f t="shared" si="13"/>
        <v>0</v>
      </c>
      <c r="AI7" s="37">
        <f t="shared" si="13"/>
        <v>0</v>
      </c>
      <c r="AJ7" s="37">
        <f t="shared" si="13"/>
        <v>0</v>
      </c>
      <c r="AK7" s="37">
        <f t="shared" si="13"/>
        <v>0</v>
      </c>
      <c r="AL7" s="37">
        <f t="shared" si="13"/>
        <v>0</v>
      </c>
      <c r="AM7" s="37">
        <f t="shared" si="13"/>
        <v>0</v>
      </c>
      <c r="AN7" s="37">
        <f t="shared" si="13"/>
        <v>0</v>
      </c>
      <c r="AO7" s="37">
        <f t="shared" si="13"/>
        <v>0</v>
      </c>
      <c r="AP7" s="37">
        <f t="shared" si="13"/>
        <v>0</v>
      </c>
      <c r="AQ7" s="37">
        <f t="shared" si="13"/>
        <v>0</v>
      </c>
    </row>
    <row r="8" spans="2:43" x14ac:dyDescent="0.2">
      <c r="B8" s="288" t="s">
        <v>507</v>
      </c>
      <c r="C8" s="290">
        <f>D8+NPV(Parametre!$C$10,E8:AQ8)</f>
        <v>0</v>
      </c>
      <c r="D8" s="290">
        <f>'07 Čas cestujúcich'!D16</f>
        <v>0</v>
      </c>
      <c r="E8" s="290">
        <f>'07 Čas cestujúcich'!E16</f>
        <v>0</v>
      </c>
      <c r="F8" s="290">
        <f>'07 Čas cestujúcich'!F16</f>
        <v>0</v>
      </c>
      <c r="G8" s="290">
        <f>'07 Čas cestujúcich'!G16</f>
        <v>0</v>
      </c>
      <c r="H8" s="290">
        <f>'07 Čas cestujúcich'!H16</f>
        <v>0</v>
      </c>
      <c r="I8" s="290">
        <f>'07 Čas cestujúcich'!I16</f>
        <v>0</v>
      </c>
      <c r="J8" s="290">
        <f>'07 Čas cestujúcich'!J16</f>
        <v>0</v>
      </c>
      <c r="K8" s="290">
        <f>'07 Čas cestujúcich'!K16</f>
        <v>0</v>
      </c>
      <c r="L8" s="290">
        <f>'07 Čas cestujúcich'!L16</f>
        <v>0</v>
      </c>
      <c r="M8" s="290">
        <f>'07 Čas cestujúcich'!M16</f>
        <v>0</v>
      </c>
      <c r="N8" s="290">
        <f>'07 Čas cestujúcich'!N16</f>
        <v>0</v>
      </c>
      <c r="O8" s="290">
        <f>'07 Čas cestujúcich'!O16</f>
        <v>0</v>
      </c>
      <c r="P8" s="290">
        <f>'07 Čas cestujúcich'!P16</f>
        <v>0</v>
      </c>
      <c r="Q8" s="290">
        <f>'07 Čas cestujúcich'!Q16</f>
        <v>0</v>
      </c>
      <c r="R8" s="290">
        <f>'07 Čas cestujúcich'!R16</f>
        <v>0</v>
      </c>
      <c r="S8" s="290">
        <f>'07 Čas cestujúcich'!S16</f>
        <v>0</v>
      </c>
      <c r="T8" s="290">
        <f>'07 Čas cestujúcich'!T16</f>
        <v>0</v>
      </c>
      <c r="U8" s="290">
        <f>'07 Čas cestujúcich'!U16</f>
        <v>0</v>
      </c>
      <c r="V8" s="290">
        <f>'07 Čas cestujúcich'!V16</f>
        <v>0</v>
      </c>
      <c r="W8" s="290">
        <f>'07 Čas cestujúcich'!W16</f>
        <v>0</v>
      </c>
      <c r="X8" s="290">
        <f>'07 Čas cestujúcich'!X16</f>
        <v>0</v>
      </c>
      <c r="Y8" s="290">
        <f>'07 Čas cestujúcich'!Y16</f>
        <v>0</v>
      </c>
      <c r="Z8" s="290">
        <f>'07 Čas cestujúcich'!Z16</f>
        <v>0</v>
      </c>
      <c r="AA8" s="290">
        <f>'07 Čas cestujúcich'!AA16</f>
        <v>0</v>
      </c>
      <c r="AB8" s="290">
        <f>'07 Čas cestujúcich'!AB16</f>
        <v>0</v>
      </c>
      <c r="AC8" s="290">
        <f>'07 Čas cestujúcich'!AC16</f>
        <v>0</v>
      </c>
      <c r="AD8" s="290">
        <f>'07 Čas cestujúcich'!AD16</f>
        <v>0</v>
      </c>
      <c r="AE8" s="290">
        <f>'07 Čas cestujúcich'!AE16</f>
        <v>0</v>
      </c>
      <c r="AF8" s="290">
        <f>'07 Čas cestujúcich'!AF16</f>
        <v>0</v>
      </c>
      <c r="AG8" s="290">
        <f>'07 Čas cestujúcich'!AG16</f>
        <v>0</v>
      </c>
      <c r="AH8" s="290">
        <f>'07 Čas cestujúcich'!AH16</f>
        <v>0</v>
      </c>
      <c r="AI8" s="290">
        <f>'07 Čas cestujúcich'!AI16</f>
        <v>0</v>
      </c>
      <c r="AJ8" s="290">
        <f>'07 Čas cestujúcich'!AJ16</f>
        <v>0</v>
      </c>
      <c r="AK8" s="290">
        <f>'07 Čas cestujúcich'!AK16</f>
        <v>0</v>
      </c>
      <c r="AL8" s="290">
        <f>'07 Čas cestujúcich'!AL16</f>
        <v>0</v>
      </c>
      <c r="AM8" s="290">
        <f>'07 Čas cestujúcich'!AM16</f>
        <v>0</v>
      </c>
      <c r="AN8" s="290">
        <f>'07 Čas cestujúcich'!AN16</f>
        <v>0</v>
      </c>
      <c r="AO8" s="290">
        <f>'07 Čas cestujúcich'!AO16</f>
        <v>0</v>
      </c>
      <c r="AP8" s="290">
        <f>'07 Čas cestujúcich'!AP16</f>
        <v>0</v>
      </c>
      <c r="AQ8" s="290">
        <f>'07 Čas cestujúcich'!AQ16</f>
        <v>0</v>
      </c>
    </row>
    <row r="9" spans="2:43" x14ac:dyDescent="0.2">
      <c r="B9" s="288" t="s">
        <v>508</v>
      </c>
      <c r="C9" s="290">
        <f>D9+NPV(Parametre!$C$10,E9:AQ9)</f>
        <v>16227535.185382191</v>
      </c>
      <c r="D9" s="290">
        <f>'07 Čas cestujúcich'!D33</f>
        <v>0</v>
      </c>
      <c r="E9" s="290">
        <f>'07 Čas cestujúcich'!E33</f>
        <v>1233796.0799999998</v>
      </c>
      <c r="F9" s="290">
        <f>'07 Čas cestujúcich'!F33</f>
        <v>2523181.2374999998</v>
      </c>
      <c r="G9" s="290">
        <f>'07 Čas cestujúcich'!G33</f>
        <v>3847290.1087499997</v>
      </c>
      <c r="H9" s="290">
        <f>'07 Čas cestujúcich'!H33</f>
        <v>5197992.3600000003</v>
      </c>
      <c r="I9" s="290">
        <f>'07 Čas cestujúcich'!I33</f>
        <v>6590790.1125000007</v>
      </c>
      <c r="J9" s="290">
        <f>'07 Čas cestujúcich'!J33</f>
        <v>0</v>
      </c>
      <c r="K9" s="290">
        <f>'07 Čas cestujúcich'!K33</f>
        <v>0</v>
      </c>
      <c r="L9" s="290">
        <f>'07 Čas cestujúcich'!L33</f>
        <v>0</v>
      </c>
      <c r="M9" s="290">
        <f>'07 Čas cestujúcich'!M33</f>
        <v>0</v>
      </c>
      <c r="N9" s="290">
        <f>'07 Čas cestujúcich'!N33</f>
        <v>0</v>
      </c>
      <c r="O9" s="290">
        <f>'07 Čas cestujúcich'!O33</f>
        <v>0</v>
      </c>
      <c r="P9" s="290">
        <f>'07 Čas cestujúcich'!P33</f>
        <v>0</v>
      </c>
      <c r="Q9" s="290">
        <f>'07 Čas cestujúcich'!Q33</f>
        <v>0</v>
      </c>
      <c r="R9" s="290">
        <f>'07 Čas cestujúcich'!R33</f>
        <v>0</v>
      </c>
      <c r="S9" s="290">
        <f>'07 Čas cestujúcich'!S33</f>
        <v>0</v>
      </c>
      <c r="T9" s="290">
        <f>'07 Čas cestujúcich'!T33</f>
        <v>0</v>
      </c>
      <c r="U9" s="290">
        <f>'07 Čas cestujúcich'!U33</f>
        <v>0</v>
      </c>
      <c r="V9" s="290">
        <f>'07 Čas cestujúcich'!V33</f>
        <v>0</v>
      </c>
      <c r="W9" s="290">
        <f>'07 Čas cestujúcich'!W33</f>
        <v>0</v>
      </c>
      <c r="X9" s="290">
        <f>'07 Čas cestujúcich'!X33</f>
        <v>0</v>
      </c>
      <c r="Y9" s="290">
        <f>'07 Čas cestujúcich'!Y33</f>
        <v>0</v>
      </c>
      <c r="Z9" s="290">
        <f>'07 Čas cestujúcich'!Z33</f>
        <v>0</v>
      </c>
      <c r="AA9" s="290">
        <f>'07 Čas cestujúcich'!AA33</f>
        <v>0</v>
      </c>
      <c r="AB9" s="290">
        <f>'07 Čas cestujúcich'!AB33</f>
        <v>0</v>
      </c>
      <c r="AC9" s="290">
        <f>'07 Čas cestujúcich'!AC33</f>
        <v>0</v>
      </c>
      <c r="AD9" s="290">
        <f>'07 Čas cestujúcich'!AD33</f>
        <v>0</v>
      </c>
      <c r="AE9" s="290">
        <f>'07 Čas cestujúcich'!AE33</f>
        <v>0</v>
      </c>
      <c r="AF9" s="290">
        <f>'07 Čas cestujúcich'!AF33</f>
        <v>0</v>
      </c>
      <c r="AG9" s="290">
        <f>'07 Čas cestujúcich'!AG33</f>
        <v>0</v>
      </c>
      <c r="AH9" s="290">
        <f>'07 Čas cestujúcich'!AH33</f>
        <v>0</v>
      </c>
      <c r="AI9" s="290">
        <f>'07 Čas cestujúcich'!AI33</f>
        <v>0</v>
      </c>
      <c r="AJ9" s="290">
        <f>'07 Čas cestujúcich'!AJ33</f>
        <v>0</v>
      </c>
      <c r="AK9" s="290">
        <f>'07 Čas cestujúcich'!AK33</f>
        <v>0</v>
      </c>
      <c r="AL9" s="290">
        <f>'07 Čas cestujúcich'!AL33</f>
        <v>0</v>
      </c>
      <c r="AM9" s="290">
        <f>'07 Čas cestujúcich'!AM33</f>
        <v>0</v>
      </c>
      <c r="AN9" s="290">
        <f>'07 Čas cestujúcich'!AN33</f>
        <v>0</v>
      </c>
      <c r="AO9" s="290">
        <f>'07 Čas cestujúcich'!AO33</f>
        <v>0</v>
      </c>
      <c r="AP9" s="290">
        <f>'07 Čas cestujúcich'!AP33</f>
        <v>0</v>
      </c>
      <c r="AQ9" s="290">
        <f>'07 Čas cestujúcich'!AQ33</f>
        <v>0</v>
      </c>
    </row>
    <row r="10" spans="2:43" x14ac:dyDescent="0.2">
      <c r="B10" s="288" t="s">
        <v>509</v>
      </c>
      <c r="C10" s="290">
        <f>D10+NPV(Parametre!$C$10,E10:AQ10)</f>
        <v>0</v>
      </c>
      <c r="D10" s="290">
        <f>'07 Čas cestujúcich'!D50</f>
        <v>0</v>
      </c>
      <c r="E10" s="290">
        <f>'07 Čas cestujúcich'!E50</f>
        <v>0</v>
      </c>
      <c r="F10" s="290">
        <f>'07 Čas cestujúcich'!F50</f>
        <v>0</v>
      </c>
      <c r="G10" s="290">
        <f>'07 Čas cestujúcich'!G50</f>
        <v>0</v>
      </c>
      <c r="H10" s="290">
        <f>'07 Čas cestujúcich'!H50</f>
        <v>0</v>
      </c>
      <c r="I10" s="290">
        <f>'07 Čas cestujúcich'!I50</f>
        <v>0</v>
      </c>
      <c r="J10" s="290">
        <f>'07 Čas cestujúcich'!J50</f>
        <v>0</v>
      </c>
      <c r="K10" s="290">
        <f>'07 Čas cestujúcich'!K50</f>
        <v>0</v>
      </c>
      <c r="L10" s="290">
        <f>'07 Čas cestujúcich'!L50</f>
        <v>0</v>
      </c>
      <c r="M10" s="290">
        <f>'07 Čas cestujúcich'!M50</f>
        <v>0</v>
      </c>
      <c r="N10" s="290">
        <f>'07 Čas cestujúcich'!N50</f>
        <v>0</v>
      </c>
      <c r="O10" s="290">
        <f>'07 Čas cestujúcich'!O50</f>
        <v>0</v>
      </c>
      <c r="P10" s="290">
        <f>'07 Čas cestujúcich'!P50</f>
        <v>0</v>
      </c>
      <c r="Q10" s="290">
        <f>'07 Čas cestujúcich'!Q50</f>
        <v>0</v>
      </c>
      <c r="R10" s="290">
        <f>'07 Čas cestujúcich'!R50</f>
        <v>0</v>
      </c>
      <c r="S10" s="290">
        <f>'07 Čas cestujúcich'!S50</f>
        <v>0</v>
      </c>
      <c r="T10" s="290">
        <f>'07 Čas cestujúcich'!T50</f>
        <v>0</v>
      </c>
      <c r="U10" s="290">
        <f>'07 Čas cestujúcich'!U50</f>
        <v>0</v>
      </c>
      <c r="V10" s="290">
        <f>'07 Čas cestujúcich'!V50</f>
        <v>0</v>
      </c>
      <c r="W10" s="290">
        <f>'07 Čas cestujúcich'!W50</f>
        <v>0</v>
      </c>
      <c r="X10" s="290">
        <f>'07 Čas cestujúcich'!X50</f>
        <v>0</v>
      </c>
      <c r="Y10" s="290">
        <f>'07 Čas cestujúcich'!Y50</f>
        <v>0</v>
      </c>
      <c r="Z10" s="290">
        <f>'07 Čas cestujúcich'!Z50</f>
        <v>0</v>
      </c>
      <c r="AA10" s="290">
        <f>'07 Čas cestujúcich'!AA50</f>
        <v>0</v>
      </c>
      <c r="AB10" s="290">
        <f>'07 Čas cestujúcich'!AB50</f>
        <v>0</v>
      </c>
      <c r="AC10" s="290">
        <f>'07 Čas cestujúcich'!AC50</f>
        <v>0</v>
      </c>
      <c r="AD10" s="290">
        <f>'07 Čas cestujúcich'!AD50</f>
        <v>0</v>
      </c>
      <c r="AE10" s="290">
        <f>'07 Čas cestujúcich'!AE50</f>
        <v>0</v>
      </c>
      <c r="AF10" s="290">
        <f>'07 Čas cestujúcich'!AF50</f>
        <v>0</v>
      </c>
      <c r="AG10" s="290">
        <f>'07 Čas cestujúcich'!AG50</f>
        <v>0</v>
      </c>
      <c r="AH10" s="290">
        <f>'07 Čas cestujúcich'!AH50</f>
        <v>0</v>
      </c>
      <c r="AI10" s="290">
        <f>'07 Čas cestujúcich'!AI50</f>
        <v>0</v>
      </c>
      <c r="AJ10" s="290">
        <f>'07 Čas cestujúcich'!AJ50</f>
        <v>0</v>
      </c>
      <c r="AK10" s="290">
        <f>'07 Čas cestujúcich'!AK50</f>
        <v>0</v>
      </c>
      <c r="AL10" s="290">
        <f>'07 Čas cestujúcich'!AL50</f>
        <v>0</v>
      </c>
      <c r="AM10" s="290">
        <f>'07 Čas cestujúcich'!AM50</f>
        <v>0</v>
      </c>
      <c r="AN10" s="290">
        <f>'07 Čas cestujúcich'!AN50</f>
        <v>0</v>
      </c>
      <c r="AO10" s="290">
        <f>'07 Čas cestujúcich'!AO50</f>
        <v>0</v>
      </c>
      <c r="AP10" s="290">
        <f>'07 Čas cestujúcich'!AP50</f>
        <v>0</v>
      </c>
      <c r="AQ10" s="290">
        <f>'07 Čas cestujúcich'!AQ50</f>
        <v>0</v>
      </c>
    </row>
    <row r="11" spans="2:43" x14ac:dyDescent="0.2">
      <c r="B11" s="266" t="s">
        <v>510</v>
      </c>
      <c r="C11" s="37">
        <f>D11+NPV(Parametre!$C$10,E11:AQ11)</f>
        <v>1785613.3254491875</v>
      </c>
      <c r="D11" s="37">
        <f>SUM(D12:D13)</f>
        <v>0</v>
      </c>
      <c r="E11" s="37">
        <f t="shared" ref="E11:AF11" si="14">SUM(E12:E13)</f>
        <v>143113.72185396039</v>
      </c>
      <c r="F11" s="37">
        <f t="shared" si="14"/>
        <v>285440.10537213285</v>
      </c>
      <c r="G11" s="37">
        <f t="shared" si="14"/>
        <v>426979.15055451693</v>
      </c>
      <c r="H11" s="37">
        <f t="shared" si="14"/>
        <v>567730.85740111303</v>
      </c>
      <c r="I11" s="37">
        <f t="shared" si="14"/>
        <v>707695.22591192112</v>
      </c>
      <c r="J11" s="37">
        <f t="shared" si="14"/>
        <v>0</v>
      </c>
      <c r="K11" s="37">
        <f t="shared" si="14"/>
        <v>0</v>
      </c>
      <c r="L11" s="37">
        <f t="shared" si="14"/>
        <v>0</v>
      </c>
      <c r="M11" s="37">
        <f t="shared" si="14"/>
        <v>0</v>
      </c>
      <c r="N11" s="37">
        <f t="shared" si="14"/>
        <v>0</v>
      </c>
      <c r="O11" s="37">
        <f t="shared" si="14"/>
        <v>0</v>
      </c>
      <c r="P11" s="37">
        <f t="shared" si="14"/>
        <v>0</v>
      </c>
      <c r="Q11" s="37">
        <f t="shared" si="14"/>
        <v>0</v>
      </c>
      <c r="R11" s="37">
        <f t="shared" si="14"/>
        <v>0</v>
      </c>
      <c r="S11" s="37">
        <f t="shared" si="14"/>
        <v>0</v>
      </c>
      <c r="T11" s="37">
        <f t="shared" si="14"/>
        <v>0</v>
      </c>
      <c r="U11" s="37">
        <f t="shared" si="14"/>
        <v>0</v>
      </c>
      <c r="V11" s="37">
        <f t="shared" si="14"/>
        <v>0</v>
      </c>
      <c r="W11" s="37">
        <f t="shared" si="14"/>
        <v>0</v>
      </c>
      <c r="X11" s="37">
        <f t="shared" si="14"/>
        <v>0</v>
      </c>
      <c r="Y11" s="37">
        <f t="shared" si="14"/>
        <v>0</v>
      </c>
      <c r="Z11" s="37">
        <f t="shared" si="14"/>
        <v>0</v>
      </c>
      <c r="AA11" s="37">
        <f t="shared" si="14"/>
        <v>0</v>
      </c>
      <c r="AB11" s="37">
        <f t="shared" si="14"/>
        <v>0</v>
      </c>
      <c r="AC11" s="37">
        <f t="shared" si="14"/>
        <v>0</v>
      </c>
      <c r="AD11" s="37">
        <f t="shared" si="14"/>
        <v>0</v>
      </c>
      <c r="AE11" s="37">
        <f t="shared" si="14"/>
        <v>0</v>
      </c>
      <c r="AF11" s="37">
        <f t="shared" si="14"/>
        <v>0</v>
      </c>
      <c r="AG11" s="37">
        <f t="shared" ref="AG11:AQ11" si="15">SUM(AG12:AG13)</f>
        <v>0</v>
      </c>
      <c r="AH11" s="37">
        <f t="shared" si="15"/>
        <v>0</v>
      </c>
      <c r="AI11" s="37">
        <f t="shared" si="15"/>
        <v>0</v>
      </c>
      <c r="AJ11" s="37">
        <f t="shared" si="15"/>
        <v>0</v>
      </c>
      <c r="AK11" s="37">
        <f t="shared" si="15"/>
        <v>0</v>
      </c>
      <c r="AL11" s="37">
        <f t="shared" si="15"/>
        <v>0</v>
      </c>
      <c r="AM11" s="37">
        <f t="shared" si="15"/>
        <v>0</v>
      </c>
      <c r="AN11" s="37">
        <f t="shared" si="15"/>
        <v>0</v>
      </c>
      <c r="AO11" s="37">
        <f t="shared" si="15"/>
        <v>0</v>
      </c>
      <c r="AP11" s="37">
        <f t="shared" si="15"/>
        <v>0</v>
      </c>
      <c r="AQ11" s="37">
        <f t="shared" si="15"/>
        <v>0</v>
      </c>
    </row>
    <row r="12" spans="2:43" x14ac:dyDescent="0.2">
      <c r="B12" s="288" t="s">
        <v>511</v>
      </c>
      <c r="C12" s="290">
        <f>D12+NPV(Parametre!$C$10,E12:AQ12)</f>
        <v>608963.01302952284</v>
      </c>
      <c r="D12" s="290">
        <f>'08 Spotreba PHM_E (cesty)'!E80</f>
        <v>0</v>
      </c>
      <c r="E12" s="290">
        <f>'08 Spotreba PHM_E (cesty)'!F80</f>
        <v>49126.704942702025</v>
      </c>
      <c r="F12" s="290">
        <f>'08 Spotreba PHM_E (cesty)'!G80</f>
        <v>97738.199078092861</v>
      </c>
      <c r="G12" s="290">
        <f>'08 Spotreba PHM_E (cesty)'!H80</f>
        <v>145834.48240617235</v>
      </c>
      <c r="H12" s="290">
        <f>'08 Spotreba PHM_E (cesty)'!I80</f>
        <v>193415.55492694065</v>
      </c>
      <c r="I12" s="290">
        <f>'08 Spotreba PHM_E (cesty)'!J80</f>
        <v>240481.41664039742</v>
      </c>
      <c r="J12" s="290">
        <f>'08 Spotreba PHM_E (cesty)'!K80</f>
        <v>0</v>
      </c>
      <c r="K12" s="290">
        <f>'08 Spotreba PHM_E (cesty)'!K80</f>
        <v>0</v>
      </c>
      <c r="L12" s="290">
        <f>'08 Spotreba PHM_E (cesty)'!L80</f>
        <v>0</v>
      </c>
      <c r="M12" s="290">
        <f>'08 Spotreba PHM_E (cesty)'!M80</f>
        <v>0</v>
      </c>
      <c r="N12" s="290">
        <f>'08 Spotreba PHM_E (cesty)'!N80</f>
        <v>0</v>
      </c>
      <c r="O12" s="290">
        <f>'08 Spotreba PHM_E (cesty)'!O80</f>
        <v>0</v>
      </c>
      <c r="P12" s="290">
        <f>'08 Spotreba PHM_E (cesty)'!P80</f>
        <v>0</v>
      </c>
      <c r="Q12" s="290">
        <f>'08 Spotreba PHM_E (cesty)'!Q80</f>
        <v>0</v>
      </c>
      <c r="R12" s="290">
        <f>'08 Spotreba PHM_E (cesty)'!R80</f>
        <v>0</v>
      </c>
      <c r="S12" s="290">
        <f>'08 Spotreba PHM_E (cesty)'!S80</f>
        <v>0</v>
      </c>
      <c r="T12" s="290">
        <f>'08 Spotreba PHM_E (cesty)'!T80</f>
        <v>0</v>
      </c>
      <c r="U12" s="290">
        <f>'08 Spotreba PHM_E (cesty)'!U80</f>
        <v>0</v>
      </c>
      <c r="V12" s="290">
        <f>'08 Spotreba PHM_E (cesty)'!V80</f>
        <v>0</v>
      </c>
      <c r="W12" s="290">
        <f>'08 Spotreba PHM_E (cesty)'!W80</f>
        <v>0</v>
      </c>
      <c r="X12" s="290">
        <f>'08 Spotreba PHM_E (cesty)'!X80</f>
        <v>0</v>
      </c>
      <c r="Y12" s="290">
        <f>'08 Spotreba PHM_E (cesty)'!Y80</f>
        <v>0</v>
      </c>
      <c r="Z12" s="290">
        <f>'08 Spotreba PHM_E (cesty)'!Z80</f>
        <v>0</v>
      </c>
      <c r="AA12" s="290">
        <f>'08 Spotreba PHM_E (cesty)'!AA80</f>
        <v>0</v>
      </c>
      <c r="AB12" s="290">
        <f>'08 Spotreba PHM_E (cesty)'!AB80</f>
        <v>0</v>
      </c>
      <c r="AC12" s="290">
        <f>'08 Spotreba PHM_E (cesty)'!AC80</f>
        <v>0</v>
      </c>
      <c r="AD12" s="290">
        <f>'08 Spotreba PHM_E (cesty)'!AD80</f>
        <v>0</v>
      </c>
      <c r="AE12" s="290">
        <f>'08 Spotreba PHM_E (cesty)'!AE80</f>
        <v>0</v>
      </c>
      <c r="AF12" s="290">
        <f>'08 Spotreba PHM_E (cesty)'!AF80</f>
        <v>0</v>
      </c>
      <c r="AG12" s="290">
        <f>'08 Spotreba PHM_E (cesty)'!AG80</f>
        <v>0</v>
      </c>
      <c r="AH12" s="290">
        <f>'08 Spotreba PHM_E (cesty)'!AH80</f>
        <v>0</v>
      </c>
      <c r="AI12" s="290">
        <f>'08 Spotreba PHM_E (cesty)'!AI80</f>
        <v>0</v>
      </c>
      <c r="AJ12" s="290">
        <f>'08 Spotreba PHM_E (cesty)'!AJ80</f>
        <v>0</v>
      </c>
      <c r="AK12" s="290">
        <f>'08 Spotreba PHM_E (cesty)'!AK80</f>
        <v>0</v>
      </c>
      <c r="AL12" s="290">
        <f>'08 Spotreba PHM_E (cesty)'!AL80</f>
        <v>0</v>
      </c>
      <c r="AM12" s="290">
        <f>'08 Spotreba PHM_E (cesty)'!AM80</f>
        <v>0</v>
      </c>
      <c r="AN12" s="290">
        <f>'08 Spotreba PHM_E (cesty)'!AN80</f>
        <v>0</v>
      </c>
      <c r="AO12" s="290">
        <f>'08 Spotreba PHM_E (cesty)'!AO80</f>
        <v>0</v>
      </c>
      <c r="AP12" s="290">
        <f>'08 Spotreba PHM_E (cesty)'!AP80</f>
        <v>0</v>
      </c>
      <c r="AQ12" s="290">
        <f>'08 Spotreba PHM_E (cesty)'!AQ80</f>
        <v>0</v>
      </c>
    </row>
    <row r="13" spans="2:43" x14ac:dyDescent="0.2">
      <c r="B13" s="288" t="s">
        <v>512</v>
      </c>
      <c r="C13" s="290">
        <f>D13+NPV(Parametre!$C$10,E13:AQ13)</f>
        <v>1176650.3124196646</v>
      </c>
      <c r="D13" s="290">
        <f>'09 Ostatné náklady (cesty)'!E73</f>
        <v>0</v>
      </c>
      <c r="E13" s="290">
        <f>'09 Ostatné náklady (cesty)'!F73</f>
        <v>93987.016911258368</v>
      </c>
      <c r="F13" s="290">
        <f>'09 Ostatné náklady (cesty)'!G73</f>
        <v>187701.90629403997</v>
      </c>
      <c r="G13" s="290">
        <f>'09 Ostatné náklady (cesty)'!H73</f>
        <v>281144.66814834456</v>
      </c>
      <c r="H13" s="290">
        <f>'09 Ostatné náklady (cesty)'!I73</f>
        <v>374315.30247417232</v>
      </c>
      <c r="I13" s="290">
        <f>'09 Ostatné náklady (cesty)'!J73</f>
        <v>467213.80927152373</v>
      </c>
      <c r="J13" s="290">
        <f>'09 Ostatné náklady (cesty)'!K73</f>
        <v>0</v>
      </c>
      <c r="K13" s="290">
        <f>'09 Ostatné náklady (cesty)'!K73</f>
        <v>0</v>
      </c>
      <c r="L13" s="290">
        <f>'09 Ostatné náklady (cesty)'!L73</f>
        <v>0</v>
      </c>
      <c r="M13" s="290">
        <f>'09 Ostatné náklady (cesty)'!M73</f>
        <v>0</v>
      </c>
      <c r="N13" s="290">
        <f>'09 Ostatné náklady (cesty)'!N73</f>
        <v>0</v>
      </c>
      <c r="O13" s="290">
        <f>'09 Ostatné náklady (cesty)'!O73</f>
        <v>0</v>
      </c>
      <c r="P13" s="290">
        <f>'09 Ostatné náklady (cesty)'!P73</f>
        <v>0</v>
      </c>
      <c r="Q13" s="290">
        <f>'09 Ostatné náklady (cesty)'!Q73</f>
        <v>0</v>
      </c>
      <c r="R13" s="290">
        <f>'09 Ostatné náklady (cesty)'!R73</f>
        <v>0</v>
      </c>
      <c r="S13" s="290">
        <f>'09 Ostatné náklady (cesty)'!S73</f>
        <v>0</v>
      </c>
      <c r="T13" s="290">
        <f>'09 Ostatné náklady (cesty)'!T73</f>
        <v>0</v>
      </c>
      <c r="U13" s="290">
        <f>'09 Ostatné náklady (cesty)'!U73</f>
        <v>0</v>
      </c>
      <c r="V13" s="290">
        <f>'09 Ostatné náklady (cesty)'!V73</f>
        <v>0</v>
      </c>
      <c r="W13" s="290">
        <f>'09 Ostatné náklady (cesty)'!W73</f>
        <v>0</v>
      </c>
      <c r="X13" s="290">
        <f>'09 Ostatné náklady (cesty)'!X73</f>
        <v>0</v>
      </c>
      <c r="Y13" s="290">
        <f>'09 Ostatné náklady (cesty)'!Y73</f>
        <v>0</v>
      </c>
      <c r="Z13" s="290">
        <f>'09 Ostatné náklady (cesty)'!Z73</f>
        <v>0</v>
      </c>
      <c r="AA13" s="290">
        <f>'09 Ostatné náklady (cesty)'!AA73</f>
        <v>0</v>
      </c>
      <c r="AB13" s="290">
        <f>'09 Ostatné náklady (cesty)'!AB73</f>
        <v>0</v>
      </c>
      <c r="AC13" s="290">
        <f>'09 Ostatné náklady (cesty)'!AC73</f>
        <v>0</v>
      </c>
      <c r="AD13" s="290">
        <f>'09 Ostatné náklady (cesty)'!AD73</f>
        <v>0</v>
      </c>
      <c r="AE13" s="290">
        <f>'09 Ostatné náklady (cesty)'!AE73</f>
        <v>0</v>
      </c>
      <c r="AF13" s="290">
        <f>'09 Ostatné náklady (cesty)'!AF73</f>
        <v>0</v>
      </c>
      <c r="AG13" s="290">
        <f>'09 Ostatné náklady (cesty)'!AG73</f>
        <v>0</v>
      </c>
      <c r="AH13" s="290">
        <f>'09 Ostatné náklady (cesty)'!AH73</f>
        <v>0</v>
      </c>
      <c r="AI13" s="290">
        <f>'09 Ostatné náklady (cesty)'!AI73</f>
        <v>0</v>
      </c>
      <c r="AJ13" s="290">
        <f>'09 Ostatné náklady (cesty)'!AJ73</f>
        <v>0</v>
      </c>
      <c r="AK13" s="290">
        <f>'09 Ostatné náklady (cesty)'!AK73</f>
        <v>0</v>
      </c>
      <c r="AL13" s="290">
        <f>'09 Ostatné náklady (cesty)'!AL73</f>
        <v>0</v>
      </c>
      <c r="AM13" s="290">
        <f>'09 Ostatné náklady (cesty)'!AM73</f>
        <v>0</v>
      </c>
      <c r="AN13" s="290">
        <f>'09 Ostatné náklady (cesty)'!AN73</f>
        <v>0</v>
      </c>
      <c r="AO13" s="290">
        <f>'09 Ostatné náklady (cesty)'!AO73</f>
        <v>0</v>
      </c>
      <c r="AP13" s="290">
        <f>'09 Ostatné náklady (cesty)'!AP73</f>
        <v>0</v>
      </c>
      <c r="AQ13" s="290">
        <f>'09 Ostatné náklady (cesty)'!AQ73</f>
        <v>0</v>
      </c>
    </row>
    <row r="14" spans="2:43" x14ac:dyDescent="0.2">
      <c r="B14" s="289" t="s">
        <v>513</v>
      </c>
      <c r="C14" s="37">
        <f>D14+NPV(Parametre!$C$10,E14:AQ14)</f>
        <v>2795590.3868854255</v>
      </c>
      <c r="D14" s="37">
        <f>'10 Bezpečnosť (cesty)'!D26</f>
        <v>0</v>
      </c>
      <c r="E14" s="37">
        <f>'10 Bezpečnosť (cesty)'!E26</f>
        <v>222465.61044216459</v>
      </c>
      <c r="F14" s="37">
        <f>'10 Bezpečnosť (cesty)'!F26</f>
        <v>444931.22088432917</v>
      </c>
      <c r="G14" s="37">
        <f>'10 Bezpečnosť (cesty)'!G26</f>
        <v>667396.83132649353</v>
      </c>
      <c r="H14" s="37">
        <f>'10 Bezpečnosť (cesty)'!H26</f>
        <v>889862.44176865835</v>
      </c>
      <c r="I14" s="37">
        <f>'10 Bezpečnosť (cesty)'!I26</f>
        <v>1112328.0522108232</v>
      </c>
      <c r="J14" s="37">
        <f>'10 Bezpečnosť (cesty)'!J26</f>
        <v>0</v>
      </c>
      <c r="K14" s="37">
        <f>'10 Bezpečnosť (cesty)'!K26</f>
        <v>0</v>
      </c>
      <c r="L14" s="37">
        <f>'10 Bezpečnosť (cesty)'!L26</f>
        <v>0</v>
      </c>
      <c r="M14" s="37">
        <f>'10 Bezpečnosť (cesty)'!M26</f>
        <v>0</v>
      </c>
      <c r="N14" s="37">
        <f>'10 Bezpečnosť (cesty)'!N26</f>
        <v>0</v>
      </c>
      <c r="O14" s="37">
        <f>'10 Bezpečnosť (cesty)'!O26</f>
        <v>0</v>
      </c>
      <c r="P14" s="37">
        <f>'10 Bezpečnosť (cesty)'!P26</f>
        <v>0</v>
      </c>
      <c r="Q14" s="37">
        <f>'10 Bezpečnosť (cesty)'!Q26</f>
        <v>0</v>
      </c>
      <c r="R14" s="37">
        <f>'10 Bezpečnosť (cesty)'!R26</f>
        <v>0</v>
      </c>
      <c r="S14" s="37">
        <f>'10 Bezpečnosť (cesty)'!S26</f>
        <v>0</v>
      </c>
      <c r="T14" s="37">
        <f>'10 Bezpečnosť (cesty)'!T26</f>
        <v>0</v>
      </c>
      <c r="U14" s="37">
        <f>'10 Bezpečnosť (cesty)'!U26</f>
        <v>0</v>
      </c>
      <c r="V14" s="37">
        <f>'10 Bezpečnosť (cesty)'!V26</f>
        <v>0</v>
      </c>
      <c r="W14" s="37">
        <f>'10 Bezpečnosť (cesty)'!W26</f>
        <v>0</v>
      </c>
      <c r="X14" s="37">
        <f>'10 Bezpečnosť (cesty)'!X26</f>
        <v>0</v>
      </c>
      <c r="Y14" s="37">
        <f>'10 Bezpečnosť (cesty)'!Y26</f>
        <v>0</v>
      </c>
      <c r="Z14" s="37">
        <f>'10 Bezpečnosť (cesty)'!Z26</f>
        <v>0</v>
      </c>
      <c r="AA14" s="37">
        <f>'10 Bezpečnosť (cesty)'!AA26</f>
        <v>0</v>
      </c>
      <c r="AB14" s="37">
        <f>'10 Bezpečnosť (cesty)'!AB26</f>
        <v>0</v>
      </c>
      <c r="AC14" s="37">
        <f>'10 Bezpečnosť (cesty)'!AC26</f>
        <v>0</v>
      </c>
      <c r="AD14" s="37">
        <f>'10 Bezpečnosť (cesty)'!AD26</f>
        <v>0</v>
      </c>
      <c r="AE14" s="37">
        <f>'10 Bezpečnosť (cesty)'!AE26</f>
        <v>0</v>
      </c>
      <c r="AF14" s="37">
        <f>'10 Bezpečnosť (cesty)'!AF26</f>
        <v>0</v>
      </c>
      <c r="AG14" s="37">
        <f>'10 Bezpečnosť (cesty)'!AG26</f>
        <v>0</v>
      </c>
      <c r="AH14" s="37">
        <f>'10 Bezpečnosť (cesty)'!AH26</f>
        <v>0</v>
      </c>
      <c r="AI14" s="37">
        <f>'10 Bezpečnosť (cesty)'!AI26</f>
        <v>0</v>
      </c>
      <c r="AJ14" s="37">
        <f>'10 Bezpečnosť (cesty)'!AJ26</f>
        <v>0</v>
      </c>
      <c r="AK14" s="37">
        <f>'10 Bezpečnosť (cesty)'!AK26</f>
        <v>0</v>
      </c>
      <c r="AL14" s="37">
        <f>'10 Bezpečnosť (cesty)'!AL26</f>
        <v>0</v>
      </c>
      <c r="AM14" s="37">
        <f>'10 Bezpečnosť (cesty)'!AM26</f>
        <v>0</v>
      </c>
      <c r="AN14" s="37">
        <f>'10 Bezpečnosť (cesty)'!AN26</f>
        <v>0</v>
      </c>
      <c r="AO14" s="37">
        <f>'10 Bezpečnosť (cesty)'!AO26</f>
        <v>0</v>
      </c>
      <c r="AP14" s="37">
        <f>'10 Bezpečnosť (cesty)'!AP26</f>
        <v>0</v>
      </c>
      <c r="AQ14" s="37">
        <f>'10 Bezpečnosť (cesty)'!AQ26</f>
        <v>0</v>
      </c>
    </row>
    <row r="15" spans="2:43" x14ac:dyDescent="0.2">
      <c r="B15" s="266" t="s">
        <v>514</v>
      </c>
      <c r="C15" s="37">
        <f>D15+NPV(Parametre!$C$10,E15:AQ15)</f>
        <v>638848.55997680326</v>
      </c>
      <c r="D15" s="37">
        <f>SUM(D16:D17)</f>
        <v>0</v>
      </c>
      <c r="E15" s="37">
        <f t="shared" ref="E15:AF15" si="16">SUM(E16:E17)</f>
        <v>49532.634885310508</v>
      </c>
      <c r="F15" s="37">
        <f t="shared" si="16"/>
        <v>100260.66823793545</v>
      </c>
      <c r="G15" s="37">
        <f t="shared" si="16"/>
        <v>151729.99377770888</v>
      </c>
      <c r="H15" s="37">
        <f t="shared" si="16"/>
        <v>204232.49414803871</v>
      </c>
      <c r="I15" s="37">
        <f t="shared" si="16"/>
        <v>257352.71798170183</v>
      </c>
      <c r="J15" s="37">
        <f t="shared" si="16"/>
        <v>0</v>
      </c>
      <c r="K15" s="37">
        <f t="shared" si="16"/>
        <v>0</v>
      </c>
      <c r="L15" s="37">
        <f t="shared" si="16"/>
        <v>0</v>
      </c>
      <c r="M15" s="37">
        <f t="shared" si="16"/>
        <v>0</v>
      </c>
      <c r="N15" s="37">
        <f t="shared" si="16"/>
        <v>0</v>
      </c>
      <c r="O15" s="37">
        <f t="shared" si="16"/>
        <v>0</v>
      </c>
      <c r="P15" s="37">
        <f t="shared" si="16"/>
        <v>0</v>
      </c>
      <c r="Q15" s="37">
        <f t="shared" si="16"/>
        <v>0</v>
      </c>
      <c r="R15" s="37">
        <f t="shared" si="16"/>
        <v>0</v>
      </c>
      <c r="S15" s="37">
        <f t="shared" si="16"/>
        <v>0</v>
      </c>
      <c r="T15" s="37">
        <f t="shared" si="16"/>
        <v>0</v>
      </c>
      <c r="U15" s="37">
        <f t="shared" si="16"/>
        <v>0</v>
      </c>
      <c r="V15" s="37">
        <f t="shared" si="16"/>
        <v>0</v>
      </c>
      <c r="W15" s="37">
        <f t="shared" si="16"/>
        <v>0</v>
      </c>
      <c r="X15" s="37">
        <f t="shared" si="16"/>
        <v>0</v>
      </c>
      <c r="Y15" s="37">
        <f t="shared" si="16"/>
        <v>0</v>
      </c>
      <c r="Z15" s="37">
        <f t="shared" si="16"/>
        <v>0</v>
      </c>
      <c r="AA15" s="37">
        <f t="shared" si="16"/>
        <v>0</v>
      </c>
      <c r="AB15" s="37">
        <f t="shared" si="16"/>
        <v>0</v>
      </c>
      <c r="AC15" s="37">
        <f t="shared" si="16"/>
        <v>0</v>
      </c>
      <c r="AD15" s="37">
        <f t="shared" si="16"/>
        <v>0</v>
      </c>
      <c r="AE15" s="37">
        <f t="shared" si="16"/>
        <v>0</v>
      </c>
      <c r="AF15" s="37">
        <f t="shared" si="16"/>
        <v>0</v>
      </c>
      <c r="AG15" s="37">
        <f t="shared" ref="AG15:AQ15" si="17">SUM(AG16:AG17)</f>
        <v>0</v>
      </c>
      <c r="AH15" s="37">
        <f t="shared" si="17"/>
        <v>0</v>
      </c>
      <c r="AI15" s="37">
        <f t="shared" si="17"/>
        <v>0</v>
      </c>
      <c r="AJ15" s="37">
        <f t="shared" si="17"/>
        <v>0</v>
      </c>
      <c r="AK15" s="37">
        <f t="shared" si="17"/>
        <v>0</v>
      </c>
      <c r="AL15" s="37">
        <f t="shared" si="17"/>
        <v>0</v>
      </c>
      <c r="AM15" s="37">
        <f t="shared" si="17"/>
        <v>0</v>
      </c>
      <c r="AN15" s="37">
        <f t="shared" si="17"/>
        <v>0</v>
      </c>
      <c r="AO15" s="37">
        <f t="shared" si="17"/>
        <v>0</v>
      </c>
      <c r="AP15" s="37">
        <f t="shared" si="17"/>
        <v>0</v>
      </c>
      <c r="AQ15" s="37">
        <f t="shared" si="17"/>
        <v>0</v>
      </c>
    </row>
    <row r="16" spans="2:43" x14ac:dyDescent="0.2">
      <c r="B16" s="288" t="s">
        <v>515</v>
      </c>
      <c r="C16" s="290">
        <f>D16+NPV(Parametre!$C$10,E16:AQ16)</f>
        <v>0</v>
      </c>
      <c r="D16" s="290">
        <f>'11a Znečisťujúce látky (voz.)'!D75</f>
        <v>0</v>
      </c>
      <c r="E16" s="290">
        <f>'11a Znečisťujúce látky (voz.)'!E75</f>
        <v>0</v>
      </c>
      <c r="F16" s="290">
        <f>'11a Znečisťujúce látky (voz.)'!F75</f>
        <v>0</v>
      </c>
      <c r="G16" s="290">
        <f>'11a Znečisťujúce látky (voz.)'!G75</f>
        <v>0</v>
      </c>
      <c r="H16" s="290">
        <f>'11a Znečisťujúce látky (voz.)'!H75</f>
        <v>0</v>
      </c>
      <c r="I16" s="290">
        <f>'11a Znečisťujúce látky (voz.)'!I75</f>
        <v>0</v>
      </c>
      <c r="J16" s="290">
        <f>'11a Znečisťujúce látky (voz.)'!J75</f>
        <v>0</v>
      </c>
      <c r="K16" s="290">
        <f>'11a Znečisťujúce látky (voz.)'!K75</f>
        <v>0</v>
      </c>
      <c r="L16" s="290">
        <f>'11a Znečisťujúce látky (voz.)'!L75</f>
        <v>0</v>
      </c>
      <c r="M16" s="290">
        <f>'11a Znečisťujúce látky (voz.)'!M75</f>
        <v>0</v>
      </c>
      <c r="N16" s="290">
        <f>'11a Znečisťujúce látky (voz.)'!N75</f>
        <v>0</v>
      </c>
      <c r="O16" s="290">
        <f>'11a Znečisťujúce látky (voz.)'!O75</f>
        <v>0</v>
      </c>
      <c r="P16" s="290">
        <f>'11a Znečisťujúce látky (voz.)'!P75</f>
        <v>0</v>
      </c>
      <c r="Q16" s="290">
        <f>'11a Znečisťujúce látky (voz.)'!Q75</f>
        <v>0</v>
      </c>
      <c r="R16" s="290">
        <f>'11a Znečisťujúce látky (voz.)'!R75</f>
        <v>0</v>
      </c>
      <c r="S16" s="290">
        <f>'11a Znečisťujúce látky (voz.)'!S75</f>
        <v>0</v>
      </c>
      <c r="T16" s="290">
        <f>'11a Znečisťujúce látky (voz.)'!T75</f>
        <v>0</v>
      </c>
      <c r="U16" s="290">
        <f>'11a Znečisťujúce látky (voz.)'!U75</f>
        <v>0</v>
      </c>
      <c r="V16" s="290">
        <f>'11a Znečisťujúce látky (voz.)'!V75</f>
        <v>0</v>
      </c>
      <c r="W16" s="290">
        <f>'11a Znečisťujúce látky (voz.)'!W75</f>
        <v>0</v>
      </c>
      <c r="X16" s="290">
        <f>'11a Znečisťujúce látky (voz.)'!X75</f>
        <v>0</v>
      </c>
      <c r="Y16" s="290">
        <f>'11a Znečisťujúce látky (voz.)'!Y75</f>
        <v>0</v>
      </c>
      <c r="Z16" s="290">
        <f>'11a Znečisťujúce látky (voz.)'!Z75</f>
        <v>0</v>
      </c>
      <c r="AA16" s="290">
        <f>'11a Znečisťujúce látky (voz.)'!AA75</f>
        <v>0</v>
      </c>
      <c r="AB16" s="290">
        <f>'11a Znečisťujúce látky (voz.)'!AB75</f>
        <v>0</v>
      </c>
      <c r="AC16" s="290">
        <f>'11a Znečisťujúce látky (voz.)'!AC75</f>
        <v>0</v>
      </c>
      <c r="AD16" s="290">
        <f>'11a Znečisťujúce látky (voz.)'!AD75</f>
        <v>0</v>
      </c>
      <c r="AE16" s="290">
        <f>'11a Znečisťujúce látky (voz.)'!AE75</f>
        <v>0</v>
      </c>
      <c r="AF16" s="290">
        <f>'11a Znečisťujúce látky (voz.)'!AF75</f>
        <v>0</v>
      </c>
      <c r="AG16" s="290">
        <f>'11a Znečisťujúce látky (voz.)'!AG75</f>
        <v>0</v>
      </c>
      <c r="AH16" s="290">
        <f>'11a Znečisťujúce látky (voz.)'!AH75</f>
        <v>0</v>
      </c>
      <c r="AI16" s="290">
        <f>'11a Znečisťujúce látky (voz.)'!AI75</f>
        <v>0</v>
      </c>
      <c r="AJ16" s="290">
        <f>'11a Znečisťujúce látky (voz.)'!AJ75</f>
        <v>0</v>
      </c>
      <c r="AK16" s="290">
        <f>'11a Znečisťujúce látky (voz.)'!AK75</f>
        <v>0</v>
      </c>
      <c r="AL16" s="290">
        <f>'11a Znečisťujúce látky (voz.)'!AL75</f>
        <v>0</v>
      </c>
      <c r="AM16" s="290">
        <f>'11a Znečisťujúce látky (voz.)'!AM75</f>
        <v>0</v>
      </c>
      <c r="AN16" s="290">
        <f>'11a Znečisťujúce látky (voz.)'!AN75</f>
        <v>0</v>
      </c>
      <c r="AO16" s="290">
        <f>'11a Znečisťujúce látky (voz.)'!AO75</f>
        <v>0</v>
      </c>
      <c r="AP16" s="290">
        <f>'11a Znečisťujúce látky (voz.)'!AP75</f>
        <v>0</v>
      </c>
      <c r="AQ16" s="290">
        <f>'11a Znečisťujúce látky (voz.)'!AQ75</f>
        <v>0</v>
      </c>
    </row>
    <row r="17" spans="2:43" x14ac:dyDescent="0.2">
      <c r="B17" s="288" t="s">
        <v>516</v>
      </c>
      <c r="C17" s="290">
        <f>D17+NPV(Parametre!$C$10,E17:AQ17)</f>
        <v>638848.55997680326</v>
      </c>
      <c r="D17" s="290">
        <f>'11b Znečisťujúce látky (cesty)'!E51</f>
        <v>0</v>
      </c>
      <c r="E17" s="290">
        <f>'11b Znečisťujúce látky (cesty)'!F51</f>
        <v>49532.634885310508</v>
      </c>
      <c r="F17" s="290">
        <f>'11b Znečisťujúce látky (cesty)'!G51</f>
        <v>100260.66823793545</v>
      </c>
      <c r="G17" s="290">
        <f>'11b Znečisťujúce látky (cesty)'!H51</f>
        <v>151729.99377770888</v>
      </c>
      <c r="H17" s="290">
        <f>'11b Znečisťujúce látky (cesty)'!I51</f>
        <v>204232.49414803871</v>
      </c>
      <c r="I17" s="290">
        <f>'11b Znečisťujúce látky (cesty)'!J51</f>
        <v>257352.71798170183</v>
      </c>
      <c r="J17" s="290">
        <f>'11b Znečisťujúce látky (cesty)'!K51</f>
        <v>0</v>
      </c>
      <c r="K17" s="290">
        <f>'11b Znečisťujúce látky (cesty)'!K51</f>
        <v>0</v>
      </c>
      <c r="L17" s="290">
        <f>'11b Znečisťujúce látky (cesty)'!L51</f>
        <v>0</v>
      </c>
      <c r="M17" s="290">
        <f>'11b Znečisťujúce látky (cesty)'!M51</f>
        <v>0</v>
      </c>
      <c r="N17" s="290">
        <f>'11b Znečisťujúce látky (cesty)'!N51</f>
        <v>0</v>
      </c>
      <c r="O17" s="290">
        <f>'11b Znečisťujúce látky (cesty)'!O51</f>
        <v>0</v>
      </c>
      <c r="P17" s="290">
        <f>'11b Znečisťujúce látky (cesty)'!P51</f>
        <v>0</v>
      </c>
      <c r="Q17" s="290">
        <f>'11b Znečisťujúce látky (cesty)'!Q51</f>
        <v>0</v>
      </c>
      <c r="R17" s="290">
        <f>'11b Znečisťujúce látky (cesty)'!R51</f>
        <v>0</v>
      </c>
      <c r="S17" s="290">
        <f>'11b Znečisťujúce látky (cesty)'!S51</f>
        <v>0</v>
      </c>
      <c r="T17" s="290">
        <f>'11b Znečisťujúce látky (cesty)'!T51</f>
        <v>0</v>
      </c>
      <c r="U17" s="290">
        <f>'11b Znečisťujúce látky (cesty)'!U51</f>
        <v>0</v>
      </c>
      <c r="V17" s="290">
        <f>'11b Znečisťujúce látky (cesty)'!V51</f>
        <v>0</v>
      </c>
      <c r="W17" s="290">
        <f>'11b Znečisťujúce látky (cesty)'!W51</f>
        <v>0</v>
      </c>
      <c r="X17" s="290">
        <f>'11b Znečisťujúce látky (cesty)'!X51</f>
        <v>0</v>
      </c>
      <c r="Y17" s="290">
        <f>'11b Znečisťujúce látky (cesty)'!Y51</f>
        <v>0</v>
      </c>
      <c r="Z17" s="290">
        <f>'11b Znečisťujúce látky (cesty)'!Z51</f>
        <v>0</v>
      </c>
      <c r="AA17" s="290">
        <f>'11b Znečisťujúce látky (cesty)'!AA51</f>
        <v>0</v>
      </c>
      <c r="AB17" s="290">
        <f>'11b Znečisťujúce látky (cesty)'!AB51</f>
        <v>0</v>
      </c>
      <c r="AC17" s="290">
        <f>'11b Znečisťujúce látky (cesty)'!AC51</f>
        <v>0</v>
      </c>
      <c r="AD17" s="290">
        <f>'11b Znečisťujúce látky (cesty)'!AD51</f>
        <v>0</v>
      </c>
      <c r="AE17" s="290">
        <f>'11b Znečisťujúce látky (cesty)'!AE51</f>
        <v>0</v>
      </c>
      <c r="AF17" s="290">
        <f>'11b Znečisťujúce látky (cesty)'!AF51</f>
        <v>0</v>
      </c>
      <c r="AG17" s="290">
        <f>'11b Znečisťujúce látky (cesty)'!AG51</f>
        <v>0</v>
      </c>
      <c r="AH17" s="290">
        <f>'11b Znečisťujúce látky (cesty)'!AH51</f>
        <v>0</v>
      </c>
      <c r="AI17" s="290">
        <f>'11b Znečisťujúce látky (cesty)'!AI51</f>
        <v>0</v>
      </c>
      <c r="AJ17" s="290">
        <f>'11b Znečisťujúce látky (cesty)'!AJ51</f>
        <v>0</v>
      </c>
      <c r="AK17" s="290">
        <f>'11b Znečisťujúce látky (cesty)'!AK51</f>
        <v>0</v>
      </c>
      <c r="AL17" s="290">
        <f>'11b Znečisťujúce látky (cesty)'!AL51</f>
        <v>0</v>
      </c>
      <c r="AM17" s="290">
        <f>'11b Znečisťujúce látky (cesty)'!AM51</f>
        <v>0</v>
      </c>
      <c r="AN17" s="290">
        <f>'11b Znečisťujúce látky (cesty)'!AN51</f>
        <v>0</v>
      </c>
      <c r="AO17" s="290">
        <f>'11b Znečisťujúce látky (cesty)'!AO51</f>
        <v>0</v>
      </c>
      <c r="AP17" s="290">
        <f>'11b Znečisťujúce látky (cesty)'!AP51</f>
        <v>0</v>
      </c>
      <c r="AQ17" s="290">
        <f>'11b Znečisťujúce látky (cesty)'!AQ51</f>
        <v>0</v>
      </c>
    </row>
    <row r="18" spans="2:43" x14ac:dyDescent="0.2">
      <c r="B18" s="266" t="s">
        <v>517</v>
      </c>
      <c r="C18" s="37">
        <f>D18+NPV(Parametre!$C$10,E18:AQ18)</f>
        <v>1204655.1322910737</v>
      </c>
      <c r="D18" s="37">
        <f>SUM(D19:D20)</f>
        <v>0</v>
      </c>
      <c r="E18" s="37">
        <f t="shared" ref="E18:AF18" si="18">SUM(E19:E20)</f>
        <v>78706.004297146341</v>
      </c>
      <c r="F18" s="37">
        <f t="shared" si="18"/>
        <v>170896.2414749687</v>
      </c>
      <c r="G18" s="37">
        <f t="shared" si="18"/>
        <v>276255.09564629238</v>
      </c>
      <c r="H18" s="37">
        <f t="shared" si="18"/>
        <v>394466.95092394343</v>
      </c>
      <c r="I18" s="37">
        <f t="shared" si="18"/>
        <v>525216.1914207493</v>
      </c>
      <c r="J18" s="37">
        <f t="shared" si="18"/>
        <v>0</v>
      </c>
      <c r="K18" s="37">
        <f t="shared" si="18"/>
        <v>0</v>
      </c>
      <c r="L18" s="37">
        <f t="shared" si="18"/>
        <v>0</v>
      </c>
      <c r="M18" s="37">
        <f t="shared" si="18"/>
        <v>0</v>
      </c>
      <c r="N18" s="37">
        <f t="shared" si="18"/>
        <v>0</v>
      </c>
      <c r="O18" s="37">
        <f t="shared" si="18"/>
        <v>0</v>
      </c>
      <c r="P18" s="37">
        <f t="shared" si="18"/>
        <v>0</v>
      </c>
      <c r="Q18" s="37">
        <f t="shared" si="18"/>
        <v>0</v>
      </c>
      <c r="R18" s="37">
        <f t="shared" si="18"/>
        <v>0</v>
      </c>
      <c r="S18" s="37">
        <f t="shared" si="18"/>
        <v>0</v>
      </c>
      <c r="T18" s="37">
        <f t="shared" si="18"/>
        <v>0</v>
      </c>
      <c r="U18" s="37">
        <f t="shared" si="18"/>
        <v>0</v>
      </c>
      <c r="V18" s="37">
        <f t="shared" si="18"/>
        <v>0</v>
      </c>
      <c r="W18" s="37">
        <f t="shared" si="18"/>
        <v>0</v>
      </c>
      <c r="X18" s="37">
        <f t="shared" si="18"/>
        <v>0</v>
      </c>
      <c r="Y18" s="37">
        <f t="shared" si="18"/>
        <v>0</v>
      </c>
      <c r="Z18" s="37">
        <f t="shared" si="18"/>
        <v>0</v>
      </c>
      <c r="AA18" s="37">
        <f t="shared" si="18"/>
        <v>0</v>
      </c>
      <c r="AB18" s="37">
        <f t="shared" si="18"/>
        <v>0</v>
      </c>
      <c r="AC18" s="37">
        <f t="shared" si="18"/>
        <v>0</v>
      </c>
      <c r="AD18" s="37">
        <f t="shared" si="18"/>
        <v>0</v>
      </c>
      <c r="AE18" s="37">
        <f t="shared" si="18"/>
        <v>0</v>
      </c>
      <c r="AF18" s="37">
        <f t="shared" si="18"/>
        <v>0</v>
      </c>
      <c r="AG18" s="37">
        <f t="shared" ref="AG18:AQ18" si="19">SUM(AG19:AG20)</f>
        <v>0</v>
      </c>
      <c r="AH18" s="37">
        <f t="shared" si="19"/>
        <v>0</v>
      </c>
      <c r="AI18" s="37">
        <f t="shared" si="19"/>
        <v>0</v>
      </c>
      <c r="AJ18" s="37">
        <f t="shared" si="19"/>
        <v>0</v>
      </c>
      <c r="AK18" s="37">
        <f t="shared" si="19"/>
        <v>0</v>
      </c>
      <c r="AL18" s="37">
        <f t="shared" si="19"/>
        <v>0</v>
      </c>
      <c r="AM18" s="37">
        <f t="shared" si="19"/>
        <v>0</v>
      </c>
      <c r="AN18" s="37">
        <f t="shared" si="19"/>
        <v>0</v>
      </c>
      <c r="AO18" s="37">
        <f t="shared" si="19"/>
        <v>0</v>
      </c>
      <c r="AP18" s="37">
        <f t="shared" si="19"/>
        <v>0</v>
      </c>
      <c r="AQ18" s="37">
        <f t="shared" si="19"/>
        <v>0</v>
      </c>
    </row>
    <row r="19" spans="2:43" x14ac:dyDescent="0.2">
      <c r="B19" s="288" t="s">
        <v>515</v>
      </c>
      <c r="C19" s="290">
        <f>D19+NPV(Parametre!$C$10,E19:AQ19)</f>
        <v>0</v>
      </c>
      <c r="D19" s="290">
        <f>'12a Skleníkové plyny (voz.)'!D72</f>
        <v>0</v>
      </c>
      <c r="E19" s="290">
        <f>'12a Skleníkové plyny (voz.)'!E72</f>
        <v>0</v>
      </c>
      <c r="F19" s="290">
        <f>'12a Skleníkové plyny (voz.)'!F72</f>
        <v>0</v>
      </c>
      <c r="G19" s="290">
        <f>'12a Skleníkové plyny (voz.)'!G72</f>
        <v>0</v>
      </c>
      <c r="H19" s="290">
        <f>'12a Skleníkové plyny (voz.)'!H72</f>
        <v>0</v>
      </c>
      <c r="I19" s="290">
        <f>'12a Skleníkové plyny (voz.)'!I72</f>
        <v>0</v>
      </c>
      <c r="J19" s="290">
        <f>'12a Skleníkové plyny (voz.)'!J72</f>
        <v>0</v>
      </c>
      <c r="K19" s="290">
        <f>'12a Skleníkové plyny (voz.)'!K72</f>
        <v>0</v>
      </c>
      <c r="L19" s="290">
        <f>'12a Skleníkové plyny (voz.)'!L72</f>
        <v>0</v>
      </c>
      <c r="M19" s="290">
        <f>'12a Skleníkové plyny (voz.)'!M72</f>
        <v>0</v>
      </c>
      <c r="N19" s="290">
        <f>'12a Skleníkové plyny (voz.)'!N72</f>
        <v>0</v>
      </c>
      <c r="O19" s="290">
        <f>'12a Skleníkové plyny (voz.)'!O72</f>
        <v>0</v>
      </c>
      <c r="P19" s="290">
        <f>'12a Skleníkové plyny (voz.)'!P72</f>
        <v>0</v>
      </c>
      <c r="Q19" s="290">
        <f>'12a Skleníkové plyny (voz.)'!Q72</f>
        <v>0</v>
      </c>
      <c r="R19" s="290">
        <f>'12a Skleníkové plyny (voz.)'!R72</f>
        <v>0</v>
      </c>
      <c r="S19" s="290">
        <f>'12a Skleníkové plyny (voz.)'!S72</f>
        <v>0</v>
      </c>
      <c r="T19" s="290">
        <f>'12a Skleníkové plyny (voz.)'!T72</f>
        <v>0</v>
      </c>
      <c r="U19" s="290">
        <f>'12a Skleníkové plyny (voz.)'!U72</f>
        <v>0</v>
      </c>
      <c r="V19" s="290">
        <f>'12a Skleníkové plyny (voz.)'!V72</f>
        <v>0</v>
      </c>
      <c r="W19" s="290">
        <f>'12a Skleníkové plyny (voz.)'!W72</f>
        <v>0</v>
      </c>
      <c r="X19" s="290">
        <f>'12a Skleníkové plyny (voz.)'!X72</f>
        <v>0</v>
      </c>
      <c r="Y19" s="290">
        <f>'12a Skleníkové plyny (voz.)'!Y72</f>
        <v>0</v>
      </c>
      <c r="Z19" s="290">
        <f>'12a Skleníkové plyny (voz.)'!Z72</f>
        <v>0</v>
      </c>
      <c r="AA19" s="290">
        <f>'12a Skleníkové plyny (voz.)'!AA72</f>
        <v>0</v>
      </c>
      <c r="AB19" s="290">
        <f>'12a Skleníkové plyny (voz.)'!AB72</f>
        <v>0</v>
      </c>
      <c r="AC19" s="290">
        <f>'12a Skleníkové plyny (voz.)'!AC72</f>
        <v>0</v>
      </c>
      <c r="AD19" s="290">
        <f>'12a Skleníkové plyny (voz.)'!AD72</f>
        <v>0</v>
      </c>
      <c r="AE19" s="290">
        <f>'12a Skleníkové plyny (voz.)'!AE72</f>
        <v>0</v>
      </c>
      <c r="AF19" s="290">
        <f>'12a Skleníkové plyny (voz.)'!AF72</f>
        <v>0</v>
      </c>
      <c r="AG19" s="290">
        <f>'12a Skleníkové plyny (voz.)'!AG72</f>
        <v>0</v>
      </c>
      <c r="AH19" s="290">
        <f>'12a Skleníkové plyny (voz.)'!AH72</f>
        <v>0</v>
      </c>
      <c r="AI19" s="290">
        <f>'12a Skleníkové plyny (voz.)'!AI72</f>
        <v>0</v>
      </c>
      <c r="AJ19" s="290">
        <f>'12a Skleníkové plyny (voz.)'!AJ72</f>
        <v>0</v>
      </c>
      <c r="AK19" s="290">
        <f>'12a Skleníkové plyny (voz.)'!AK72</f>
        <v>0</v>
      </c>
      <c r="AL19" s="290">
        <f>'12a Skleníkové plyny (voz.)'!AL72</f>
        <v>0</v>
      </c>
      <c r="AM19" s="290">
        <f>'12a Skleníkové plyny (voz.)'!AM72</f>
        <v>0</v>
      </c>
      <c r="AN19" s="290">
        <f>'12a Skleníkové plyny (voz.)'!AN72</f>
        <v>0</v>
      </c>
      <c r="AO19" s="290">
        <f>'12a Skleníkové plyny (voz.)'!AO72</f>
        <v>0</v>
      </c>
      <c r="AP19" s="290">
        <f>'12a Skleníkové plyny (voz.)'!AP72</f>
        <v>0</v>
      </c>
      <c r="AQ19" s="290">
        <f>'12a Skleníkové plyny (voz.)'!AQ72</f>
        <v>0</v>
      </c>
    </row>
    <row r="20" spans="2:43" x14ac:dyDescent="0.2">
      <c r="B20" s="288" t="s">
        <v>516</v>
      </c>
      <c r="C20" s="290">
        <f>D20+NPV(Parametre!$C$10,E20:AQ20)</f>
        <v>1204655.1322910737</v>
      </c>
      <c r="D20" s="290">
        <f>'12b Skleníkové plyny (cesty)'!E35</f>
        <v>0</v>
      </c>
      <c r="E20" s="290">
        <f>'12b Skleníkové plyny (cesty)'!F35</f>
        <v>78706.004297146341</v>
      </c>
      <c r="F20" s="290">
        <f>'12b Skleníkové plyny (cesty)'!G35</f>
        <v>170896.2414749687</v>
      </c>
      <c r="G20" s="290">
        <f>'12b Skleníkové plyny (cesty)'!H35</f>
        <v>276255.09564629238</v>
      </c>
      <c r="H20" s="290">
        <f>'12b Skleníkové plyny (cesty)'!I35</f>
        <v>394466.95092394343</v>
      </c>
      <c r="I20" s="290">
        <f>'12b Skleníkové plyny (cesty)'!J35</f>
        <v>525216.1914207493</v>
      </c>
      <c r="J20" s="290">
        <f>'12b Skleníkové plyny (cesty)'!K35</f>
        <v>0</v>
      </c>
      <c r="K20" s="290">
        <f>'12b Skleníkové plyny (cesty)'!K35</f>
        <v>0</v>
      </c>
      <c r="L20" s="290">
        <f>'12b Skleníkové plyny (cesty)'!L35</f>
        <v>0</v>
      </c>
      <c r="M20" s="290">
        <f>'12b Skleníkové plyny (cesty)'!M35</f>
        <v>0</v>
      </c>
      <c r="N20" s="290">
        <f>'12b Skleníkové plyny (cesty)'!N35</f>
        <v>0</v>
      </c>
      <c r="O20" s="290">
        <f>'12b Skleníkové plyny (cesty)'!O35</f>
        <v>0</v>
      </c>
      <c r="P20" s="290">
        <f>'12b Skleníkové plyny (cesty)'!P35</f>
        <v>0</v>
      </c>
      <c r="Q20" s="290">
        <f>'12b Skleníkové plyny (cesty)'!Q35</f>
        <v>0</v>
      </c>
      <c r="R20" s="290">
        <f>'12b Skleníkové plyny (cesty)'!R35</f>
        <v>0</v>
      </c>
      <c r="S20" s="290">
        <f>'12b Skleníkové plyny (cesty)'!S35</f>
        <v>0</v>
      </c>
      <c r="T20" s="290">
        <f>'12b Skleníkové plyny (cesty)'!T35</f>
        <v>0</v>
      </c>
      <c r="U20" s="290">
        <f>'12b Skleníkové plyny (cesty)'!U35</f>
        <v>0</v>
      </c>
      <c r="V20" s="290">
        <f>'12b Skleníkové plyny (cesty)'!V35</f>
        <v>0</v>
      </c>
      <c r="W20" s="290">
        <f>'12b Skleníkové plyny (cesty)'!W35</f>
        <v>0</v>
      </c>
      <c r="X20" s="290">
        <f>'12b Skleníkové plyny (cesty)'!X35</f>
        <v>0</v>
      </c>
      <c r="Y20" s="290">
        <f>'12b Skleníkové plyny (cesty)'!Y35</f>
        <v>0</v>
      </c>
      <c r="Z20" s="290">
        <f>'12b Skleníkové plyny (cesty)'!Z35</f>
        <v>0</v>
      </c>
      <c r="AA20" s="290">
        <f>'12b Skleníkové plyny (cesty)'!AA35</f>
        <v>0</v>
      </c>
      <c r="AB20" s="290">
        <f>'12b Skleníkové plyny (cesty)'!AB35</f>
        <v>0</v>
      </c>
      <c r="AC20" s="290">
        <f>'12b Skleníkové plyny (cesty)'!AC35</f>
        <v>0</v>
      </c>
      <c r="AD20" s="290">
        <f>'12b Skleníkové plyny (cesty)'!AD35</f>
        <v>0</v>
      </c>
      <c r="AE20" s="290">
        <f>'12b Skleníkové plyny (cesty)'!AE35</f>
        <v>0</v>
      </c>
      <c r="AF20" s="290">
        <f>'12b Skleníkové plyny (cesty)'!AF35</f>
        <v>0</v>
      </c>
      <c r="AG20" s="290">
        <f>'12b Skleníkové plyny (cesty)'!AG35</f>
        <v>0</v>
      </c>
      <c r="AH20" s="290">
        <f>'12b Skleníkové plyny (cesty)'!AH35</f>
        <v>0</v>
      </c>
      <c r="AI20" s="290">
        <f>'12b Skleníkové plyny (cesty)'!AI35</f>
        <v>0</v>
      </c>
      <c r="AJ20" s="290">
        <f>'12b Skleníkové plyny (cesty)'!AJ35</f>
        <v>0</v>
      </c>
      <c r="AK20" s="290">
        <f>'12b Skleníkové plyny (cesty)'!AK35</f>
        <v>0</v>
      </c>
      <c r="AL20" s="290">
        <f>'12b Skleníkové plyny (cesty)'!AL35</f>
        <v>0</v>
      </c>
      <c r="AM20" s="290">
        <f>'12b Skleníkové plyny (cesty)'!AM35</f>
        <v>0</v>
      </c>
      <c r="AN20" s="290">
        <f>'12b Skleníkové plyny (cesty)'!AN35</f>
        <v>0</v>
      </c>
      <c r="AO20" s="290">
        <f>'12b Skleníkové plyny (cesty)'!AO35</f>
        <v>0</v>
      </c>
      <c r="AP20" s="290">
        <f>'12b Skleníkové plyny (cesty)'!AP35</f>
        <v>0</v>
      </c>
      <c r="AQ20" s="290">
        <f>'12b Skleníkové plyny (cesty)'!AQ35</f>
        <v>0</v>
      </c>
    </row>
    <row r="21" spans="2:43" x14ac:dyDescent="0.2">
      <c r="B21" s="266" t="s">
        <v>518</v>
      </c>
      <c r="C21" s="37">
        <f>D21+NPV(Parametre!$C$10,E21:AQ21)</f>
        <v>0</v>
      </c>
      <c r="D21" s="37">
        <f>SUM(D22:D23)</f>
        <v>0</v>
      </c>
      <c r="E21" s="37">
        <f t="shared" ref="E21:AF21" si="20">SUM(E22:E23)</f>
        <v>0</v>
      </c>
      <c r="F21" s="37">
        <f t="shared" si="20"/>
        <v>0</v>
      </c>
      <c r="G21" s="37">
        <f t="shared" si="20"/>
        <v>0</v>
      </c>
      <c r="H21" s="37">
        <f t="shared" si="20"/>
        <v>0</v>
      </c>
      <c r="I21" s="37">
        <f t="shared" si="20"/>
        <v>0</v>
      </c>
      <c r="J21" s="37">
        <f t="shared" si="20"/>
        <v>0</v>
      </c>
      <c r="K21" s="37">
        <f t="shared" si="20"/>
        <v>0</v>
      </c>
      <c r="L21" s="37">
        <f t="shared" si="20"/>
        <v>0</v>
      </c>
      <c r="M21" s="37">
        <f t="shared" si="20"/>
        <v>0</v>
      </c>
      <c r="N21" s="37">
        <f t="shared" si="20"/>
        <v>0</v>
      </c>
      <c r="O21" s="37">
        <f t="shared" si="20"/>
        <v>0</v>
      </c>
      <c r="P21" s="37">
        <f t="shared" si="20"/>
        <v>0</v>
      </c>
      <c r="Q21" s="37">
        <f t="shared" si="20"/>
        <v>0</v>
      </c>
      <c r="R21" s="37">
        <f t="shared" si="20"/>
        <v>0</v>
      </c>
      <c r="S21" s="37">
        <f t="shared" si="20"/>
        <v>0</v>
      </c>
      <c r="T21" s="37">
        <f t="shared" si="20"/>
        <v>0</v>
      </c>
      <c r="U21" s="37">
        <f t="shared" si="20"/>
        <v>0</v>
      </c>
      <c r="V21" s="37">
        <f t="shared" si="20"/>
        <v>0</v>
      </c>
      <c r="W21" s="37">
        <f t="shared" si="20"/>
        <v>0</v>
      </c>
      <c r="X21" s="37">
        <f t="shared" si="20"/>
        <v>0</v>
      </c>
      <c r="Y21" s="37">
        <f t="shared" si="20"/>
        <v>0</v>
      </c>
      <c r="Z21" s="37">
        <f t="shared" si="20"/>
        <v>0</v>
      </c>
      <c r="AA21" s="37">
        <f t="shared" si="20"/>
        <v>0</v>
      </c>
      <c r="AB21" s="37">
        <f t="shared" si="20"/>
        <v>0</v>
      </c>
      <c r="AC21" s="37">
        <f t="shared" si="20"/>
        <v>0</v>
      </c>
      <c r="AD21" s="37">
        <f t="shared" si="20"/>
        <v>0</v>
      </c>
      <c r="AE21" s="37">
        <f t="shared" si="20"/>
        <v>0</v>
      </c>
      <c r="AF21" s="37">
        <f t="shared" si="20"/>
        <v>0</v>
      </c>
      <c r="AG21" s="37">
        <f t="shared" ref="AG21:AQ21" si="21">SUM(AG22:AG23)</f>
        <v>0</v>
      </c>
      <c r="AH21" s="37">
        <f t="shared" si="21"/>
        <v>0</v>
      </c>
      <c r="AI21" s="37">
        <f t="shared" si="21"/>
        <v>0</v>
      </c>
      <c r="AJ21" s="37">
        <f t="shared" si="21"/>
        <v>0</v>
      </c>
      <c r="AK21" s="37">
        <f t="shared" si="21"/>
        <v>0</v>
      </c>
      <c r="AL21" s="37">
        <f t="shared" si="21"/>
        <v>0</v>
      </c>
      <c r="AM21" s="37">
        <f t="shared" si="21"/>
        <v>0</v>
      </c>
      <c r="AN21" s="37">
        <f t="shared" si="21"/>
        <v>0</v>
      </c>
      <c r="AO21" s="37">
        <f t="shared" si="21"/>
        <v>0</v>
      </c>
      <c r="AP21" s="37">
        <f t="shared" si="21"/>
        <v>0</v>
      </c>
      <c r="AQ21" s="37">
        <f t="shared" si="21"/>
        <v>0</v>
      </c>
    </row>
    <row r="22" spans="2:43" x14ac:dyDescent="0.2">
      <c r="B22" s="288" t="s">
        <v>515</v>
      </c>
      <c r="C22" s="290">
        <f>D22+NPV(Parametre!$C$10,E22:AQ22)</f>
        <v>0</v>
      </c>
      <c r="D22" s="290">
        <f>'13a Hluk (voz.)'!D35</f>
        <v>0</v>
      </c>
      <c r="E22" s="290">
        <f>'13a Hluk (voz.)'!E35</f>
        <v>0</v>
      </c>
      <c r="F22" s="290">
        <f>'13a Hluk (voz.)'!F35</f>
        <v>0</v>
      </c>
      <c r="G22" s="290">
        <f>'13a Hluk (voz.)'!G35</f>
        <v>0</v>
      </c>
      <c r="H22" s="290">
        <f>'13a Hluk (voz.)'!H35</f>
        <v>0</v>
      </c>
      <c r="I22" s="290">
        <f>'13a Hluk (voz.)'!I35</f>
        <v>0</v>
      </c>
      <c r="J22" s="290">
        <f>'13a Hluk (voz.)'!J35</f>
        <v>0</v>
      </c>
      <c r="K22" s="290">
        <f>'13a Hluk (voz.)'!K35</f>
        <v>0</v>
      </c>
      <c r="L22" s="290">
        <f>'13a Hluk (voz.)'!L35</f>
        <v>0</v>
      </c>
      <c r="M22" s="290">
        <f>'13a Hluk (voz.)'!M35</f>
        <v>0</v>
      </c>
      <c r="N22" s="290">
        <f>'13a Hluk (voz.)'!N35</f>
        <v>0</v>
      </c>
      <c r="O22" s="290">
        <f>'13a Hluk (voz.)'!O35</f>
        <v>0</v>
      </c>
      <c r="P22" s="290">
        <f>'13a Hluk (voz.)'!P35</f>
        <v>0</v>
      </c>
      <c r="Q22" s="290">
        <f>'13a Hluk (voz.)'!Q35</f>
        <v>0</v>
      </c>
      <c r="R22" s="290">
        <f>'13a Hluk (voz.)'!R35</f>
        <v>0</v>
      </c>
      <c r="S22" s="290">
        <f>'13a Hluk (voz.)'!S35</f>
        <v>0</v>
      </c>
      <c r="T22" s="290">
        <f>'13a Hluk (voz.)'!T35</f>
        <v>0</v>
      </c>
      <c r="U22" s="290">
        <f>'13a Hluk (voz.)'!U35</f>
        <v>0</v>
      </c>
      <c r="V22" s="290">
        <f>'13a Hluk (voz.)'!V35</f>
        <v>0</v>
      </c>
      <c r="W22" s="290">
        <f>'13a Hluk (voz.)'!W35</f>
        <v>0</v>
      </c>
      <c r="X22" s="290">
        <f>'13a Hluk (voz.)'!X35</f>
        <v>0</v>
      </c>
      <c r="Y22" s="290">
        <f>'13a Hluk (voz.)'!Y35</f>
        <v>0</v>
      </c>
      <c r="Z22" s="290">
        <f>'13a Hluk (voz.)'!Z35</f>
        <v>0</v>
      </c>
      <c r="AA22" s="290">
        <f>'13a Hluk (voz.)'!AA35</f>
        <v>0</v>
      </c>
      <c r="AB22" s="290">
        <f>'13a Hluk (voz.)'!AB35</f>
        <v>0</v>
      </c>
      <c r="AC22" s="290">
        <f>'13a Hluk (voz.)'!AC35</f>
        <v>0</v>
      </c>
      <c r="AD22" s="290">
        <f>'13a Hluk (voz.)'!AD35</f>
        <v>0</v>
      </c>
      <c r="AE22" s="290">
        <f>'13a Hluk (voz.)'!AE35</f>
        <v>0</v>
      </c>
      <c r="AF22" s="290">
        <f>'13a Hluk (voz.)'!AF35</f>
        <v>0</v>
      </c>
      <c r="AG22" s="290">
        <f>'13a Hluk (voz.)'!AG35</f>
        <v>0</v>
      </c>
      <c r="AH22" s="290">
        <f>'13a Hluk (voz.)'!AH35</f>
        <v>0</v>
      </c>
      <c r="AI22" s="290">
        <f>'13a Hluk (voz.)'!AI35</f>
        <v>0</v>
      </c>
      <c r="AJ22" s="290">
        <f>'13a Hluk (voz.)'!AJ35</f>
        <v>0</v>
      </c>
      <c r="AK22" s="290">
        <f>'13a Hluk (voz.)'!AK35</f>
        <v>0</v>
      </c>
      <c r="AL22" s="290">
        <f>'13a Hluk (voz.)'!AL35</f>
        <v>0</v>
      </c>
      <c r="AM22" s="290">
        <f>'13a Hluk (voz.)'!AM35</f>
        <v>0</v>
      </c>
      <c r="AN22" s="290">
        <f>'13a Hluk (voz.)'!AN35</f>
        <v>0</v>
      </c>
      <c r="AO22" s="290">
        <f>'13a Hluk (voz.)'!AO35</f>
        <v>0</v>
      </c>
      <c r="AP22" s="290">
        <f>'13a Hluk (voz.)'!AP35</f>
        <v>0</v>
      </c>
      <c r="AQ22" s="290">
        <f>'13a Hluk (voz.)'!AQ35</f>
        <v>0</v>
      </c>
    </row>
    <row r="23" spans="2:43" x14ac:dyDescent="0.2">
      <c r="B23" s="288" t="s">
        <v>516</v>
      </c>
      <c r="C23" s="290">
        <f>D23+NPV(Parametre!$C$10,E23:AQ23)</f>
        <v>0</v>
      </c>
      <c r="D23" s="290">
        <f>'13b Hluk (cesty)'!D47</f>
        <v>0</v>
      </c>
      <c r="E23" s="290">
        <f>'13b Hluk (cesty)'!E47</f>
        <v>0</v>
      </c>
      <c r="F23" s="290">
        <f>'13b Hluk (cesty)'!F47</f>
        <v>0</v>
      </c>
      <c r="G23" s="290">
        <f>'13b Hluk (cesty)'!G47</f>
        <v>0</v>
      </c>
      <c r="H23" s="290" t="s">
        <v>519</v>
      </c>
      <c r="I23" s="290">
        <f>'13b Hluk (cesty)'!I47</f>
        <v>0</v>
      </c>
      <c r="J23" s="290">
        <f>'13b Hluk (cesty)'!J47</f>
        <v>0</v>
      </c>
      <c r="K23" s="290">
        <f>'13b Hluk (cesty)'!K47</f>
        <v>0</v>
      </c>
      <c r="L23" s="290">
        <f>'13b Hluk (cesty)'!L47</f>
        <v>0</v>
      </c>
      <c r="M23" s="290">
        <f>'13b Hluk (cesty)'!M47</f>
        <v>0</v>
      </c>
      <c r="N23" s="290">
        <f>'13b Hluk (cesty)'!N47</f>
        <v>0</v>
      </c>
      <c r="O23" s="290">
        <f>'13b Hluk (cesty)'!O47</f>
        <v>0</v>
      </c>
      <c r="P23" s="290">
        <f>'13b Hluk (cesty)'!P47</f>
        <v>0</v>
      </c>
      <c r="Q23" s="290">
        <f>'13b Hluk (cesty)'!Q47</f>
        <v>0</v>
      </c>
      <c r="R23" s="290">
        <f>'13b Hluk (cesty)'!R47</f>
        <v>0</v>
      </c>
      <c r="S23" s="290">
        <f>'13b Hluk (cesty)'!S47</f>
        <v>0</v>
      </c>
      <c r="T23" s="290">
        <f>'13b Hluk (cesty)'!T47</f>
        <v>0</v>
      </c>
      <c r="U23" s="290">
        <f>'13b Hluk (cesty)'!U47</f>
        <v>0</v>
      </c>
      <c r="V23" s="290">
        <f>'13b Hluk (cesty)'!V47</f>
        <v>0</v>
      </c>
      <c r="W23" s="290">
        <f>'13b Hluk (cesty)'!W47</f>
        <v>0</v>
      </c>
      <c r="X23" s="290">
        <f>'13b Hluk (cesty)'!X47</f>
        <v>0</v>
      </c>
      <c r="Y23" s="290">
        <f>'13b Hluk (cesty)'!Y47</f>
        <v>0</v>
      </c>
      <c r="Z23" s="290">
        <f>'13b Hluk (cesty)'!Z47</f>
        <v>0</v>
      </c>
      <c r="AA23" s="290">
        <f>'13b Hluk (cesty)'!AA47</f>
        <v>0</v>
      </c>
      <c r="AB23" s="290">
        <f>'13b Hluk (cesty)'!AB47</f>
        <v>0</v>
      </c>
      <c r="AC23" s="290">
        <f>'13b Hluk (cesty)'!AC47</f>
        <v>0</v>
      </c>
      <c r="AD23" s="290">
        <f>'13b Hluk (cesty)'!AD47</f>
        <v>0</v>
      </c>
      <c r="AE23" s="290">
        <f>'13b Hluk (cesty)'!AE47</f>
        <v>0</v>
      </c>
      <c r="AF23" s="290">
        <f>'13b Hluk (cesty)'!AF47</f>
        <v>0</v>
      </c>
      <c r="AG23" s="290">
        <f>'13b Hluk (cesty)'!AG47</f>
        <v>0</v>
      </c>
      <c r="AH23" s="290">
        <f>'13b Hluk (cesty)'!AH47</f>
        <v>0</v>
      </c>
      <c r="AI23" s="290">
        <f>'13b Hluk (cesty)'!AI47</f>
        <v>0</v>
      </c>
      <c r="AJ23" s="290">
        <f>'13b Hluk (cesty)'!AJ47</f>
        <v>0</v>
      </c>
      <c r="AK23" s="290">
        <f>'13b Hluk (cesty)'!AK47</f>
        <v>0</v>
      </c>
      <c r="AL23" s="290">
        <f>'13b Hluk (cesty)'!AL47</f>
        <v>0</v>
      </c>
      <c r="AM23" s="290">
        <f>'13b Hluk (cesty)'!AM47</f>
        <v>0</v>
      </c>
      <c r="AN23" s="290">
        <f>'13b Hluk (cesty)'!AN47</f>
        <v>0</v>
      </c>
      <c r="AO23" s="290">
        <f>'13b Hluk (cesty)'!AO47</f>
        <v>0</v>
      </c>
      <c r="AP23" s="290">
        <f>'13b Hluk (cesty)'!AP47</f>
        <v>0</v>
      </c>
      <c r="AQ23" s="290">
        <f>'13b Hluk (cesty)'!AQ47</f>
        <v>0</v>
      </c>
    </row>
    <row r="24" spans="2:43" x14ac:dyDescent="0.2">
      <c r="B24" s="31" t="s">
        <v>324</v>
      </c>
      <c r="C24" s="37">
        <f>D24+NPV(Parametre!$C$10,E24:AQ24)</f>
        <v>122033.05255594953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121">
        <f>IFERROR('02 Zostatková hodnota'!I9,0)</f>
        <v>818201.25</v>
      </c>
    </row>
    <row r="25" spans="2:43" x14ac:dyDescent="0.2">
      <c r="B25" s="166" t="s">
        <v>388</v>
      </c>
      <c r="C25" s="163">
        <f>D25+NPV(Parametre!$C$10,E25:AQ25)</f>
        <v>2178601.8761536102</v>
      </c>
      <c r="D25" s="163">
        <f>-D5-D6+D7+D11+D14+D15+D18+D21+D24</f>
        <v>-1743975</v>
      </c>
      <c r="E25" s="163">
        <f t="shared" ref="E25:AF25" si="22">-E5-E6+E7+E11+E14+E15+E18+E21+E24</f>
        <v>-6346060.9485214185</v>
      </c>
      <c r="F25" s="163">
        <f t="shared" si="22"/>
        <v>-1224365.5265306341</v>
      </c>
      <c r="G25" s="163">
        <f t="shared" si="22"/>
        <v>620576.1800550113</v>
      </c>
      <c r="H25" s="163">
        <f t="shared" si="22"/>
        <v>4026885.1042417539</v>
      </c>
      <c r="I25" s="163">
        <f t="shared" si="22"/>
        <v>9069182.3000251949</v>
      </c>
      <c r="J25" s="163">
        <f t="shared" si="22"/>
        <v>0</v>
      </c>
      <c r="K25" s="163">
        <f t="shared" si="22"/>
        <v>0</v>
      </c>
      <c r="L25" s="163">
        <f t="shared" si="22"/>
        <v>0</v>
      </c>
      <c r="M25" s="163">
        <f t="shared" si="22"/>
        <v>0</v>
      </c>
      <c r="N25" s="163">
        <f t="shared" si="22"/>
        <v>0</v>
      </c>
      <c r="O25" s="163">
        <f t="shared" si="22"/>
        <v>0</v>
      </c>
      <c r="P25" s="163">
        <f t="shared" si="22"/>
        <v>0</v>
      </c>
      <c r="Q25" s="163">
        <f t="shared" si="22"/>
        <v>0</v>
      </c>
      <c r="R25" s="163">
        <f t="shared" si="22"/>
        <v>0</v>
      </c>
      <c r="S25" s="163">
        <f t="shared" si="22"/>
        <v>0</v>
      </c>
      <c r="T25" s="163">
        <f t="shared" si="22"/>
        <v>0</v>
      </c>
      <c r="U25" s="163">
        <f t="shared" si="22"/>
        <v>0</v>
      </c>
      <c r="V25" s="163">
        <f t="shared" si="22"/>
        <v>0</v>
      </c>
      <c r="W25" s="163">
        <f t="shared" si="22"/>
        <v>0</v>
      </c>
      <c r="X25" s="163">
        <f t="shared" si="22"/>
        <v>0</v>
      </c>
      <c r="Y25" s="163">
        <f t="shared" si="22"/>
        <v>0</v>
      </c>
      <c r="Z25" s="163">
        <f t="shared" si="22"/>
        <v>0</v>
      </c>
      <c r="AA25" s="163">
        <f t="shared" si="22"/>
        <v>0</v>
      </c>
      <c r="AB25" s="163">
        <f t="shared" si="22"/>
        <v>0</v>
      </c>
      <c r="AC25" s="163">
        <f t="shared" si="22"/>
        <v>0</v>
      </c>
      <c r="AD25" s="163">
        <f t="shared" si="22"/>
        <v>0</v>
      </c>
      <c r="AE25" s="163">
        <f t="shared" si="22"/>
        <v>0</v>
      </c>
      <c r="AF25" s="163">
        <f t="shared" si="22"/>
        <v>0</v>
      </c>
      <c r="AG25" s="163">
        <f t="shared" ref="AG25:AP25" si="23">-AG5-AG6+AG7+AG11+AG14+AG15+AG18+AG21+AG24</f>
        <v>0</v>
      </c>
      <c r="AH25" s="163">
        <f t="shared" si="23"/>
        <v>0</v>
      </c>
      <c r="AI25" s="163">
        <f t="shared" si="23"/>
        <v>0</v>
      </c>
      <c r="AJ25" s="163">
        <f t="shared" si="23"/>
        <v>0</v>
      </c>
      <c r="AK25" s="163">
        <f t="shared" si="23"/>
        <v>0</v>
      </c>
      <c r="AL25" s="163">
        <f t="shared" si="23"/>
        <v>0</v>
      </c>
      <c r="AM25" s="163">
        <f t="shared" si="23"/>
        <v>0</v>
      </c>
      <c r="AN25" s="163">
        <f t="shared" si="23"/>
        <v>0</v>
      </c>
      <c r="AO25" s="163">
        <f t="shared" si="23"/>
        <v>0</v>
      </c>
      <c r="AP25" s="163">
        <f t="shared" si="23"/>
        <v>0</v>
      </c>
      <c r="AQ25" s="163">
        <f>-AQ5-AQ6+AQ7+AQ11+AQ14+AQ15+AQ18+AQ21+AQ24</f>
        <v>818201.25</v>
      </c>
    </row>
    <row r="27" spans="2:43" x14ac:dyDescent="0.2">
      <c r="B27" s="39" t="s">
        <v>520</v>
      </c>
      <c r="C27" s="167">
        <f>-C5-C6+C7+C11+C14+C15+C18+C21+C24</f>
        <v>2178601.8761536148</v>
      </c>
      <c r="D27" s="30" t="s">
        <v>22</v>
      </c>
    </row>
    <row r="28" spans="2:43" x14ac:dyDescent="0.2">
      <c r="B28" s="39" t="s">
        <v>521</v>
      </c>
      <c r="C28" s="168">
        <f>IRR(D25:AQ25,10)</f>
        <v>0.11167496777993335</v>
      </c>
    </row>
    <row r="29" spans="2:43" x14ac:dyDescent="0.2">
      <c r="B29" s="291" t="s">
        <v>522</v>
      </c>
      <c r="C29" s="292">
        <f>IF((C5+C6)&gt;0,(C7+C11+C15+C14+C18+C21+C24)/(C5+C6),"nerelevantné")</f>
        <v>1.1057795875417868</v>
      </c>
    </row>
    <row r="30" spans="2:43" x14ac:dyDescent="0.2">
      <c r="B30" s="291" t="s">
        <v>523</v>
      </c>
      <c r="C30" s="292" t="str">
        <f>IF(C6&lt;0,(C7+C11+C14+C15+C18+C21+C24-C6)/C5,"nerelevantné")</f>
        <v>nerelevantné</v>
      </c>
    </row>
  </sheetData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FF"/>
  </sheetPr>
  <dimension ref="A1:T32"/>
  <sheetViews>
    <sheetView zoomScaleNormal="100" workbookViewId="0">
      <selection activeCell="A32" activeCellId="3" sqref="A26 A28 A30 A32"/>
    </sheetView>
  </sheetViews>
  <sheetFormatPr defaultColWidth="9.140625" defaultRowHeight="15" x14ac:dyDescent="0.2"/>
  <cols>
    <col min="1" max="16384" width="9.140625" style="174"/>
  </cols>
  <sheetData>
    <row r="1" spans="1:20" ht="15.75" x14ac:dyDescent="0.2">
      <c r="A1" s="173" t="s">
        <v>255</v>
      </c>
    </row>
    <row r="2" spans="1:20" x14ac:dyDescent="0.2">
      <c r="A2" s="175"/>
    </row>
    <row r="3" spans="1:20" x14ac:dyDescent="0.2">
      <c r="A3" s="175" t="s">
        <v>256</v>
      </c>
    </row>
    <row r="4" spans="1:20" x14ac:dyDescent="0.2">
      <c r="A4" s="175"/>
    </row>
    <row r="5" spans="1:20" x14ac:dyDescent="0.2">
      <c r="A5" s="175" t="s">
        <v>257</v>
      </c>
    </row>
    <row r="6" spans="1:20" x14ac:dyDescent="0.2">
      <c r="A6" s="175"/>
    </row>
    <row r="7" spans="1:20" x14ac:dyDescent="0.2">
      <c r="A7" s="175" t="s">
        <v>258</v>
      </c>
    </row>
    <row r="8" spans="1:20" x14ac:dyDescent="0.2">
      <c r="A8" s="175"/>
    </row>
    <row r="9" spans="1:20" x14ac:dyDescent="0.2">
      <c r="A9" s="175" t="s">
        <v>259</v>
      </c>
    </row>
    <row r="10" spans="1:20" x14ac:dyDescent="0.2">
      <c r="A10" s="176" t="s">
        <v>260</v>
      </c>
      <c r="B10" s="174" t="s">
        <v>261</v>
      </c>
      <c r="H10" s="324" t="s">
        <v>262</v>
      </c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</row>
    <row r="11" spans="1:20" x14ac:dyDescent="0.2">
      <c r="B11" s="174" t="s">
        <v>263</v>
      </c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</row>
    <row r="12" spans="1:20" x14ac:dyDescent="0.2">
      <c r="B12" s="174" t="s">
        <v>264</v>
      </c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</row>
    <row r="13" spans="1:20" x14ac:dyDescent="0.2">
      <c r="B13" s="174" t="s">
        <v>265</v>
      </c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</row>
    <row r="14" spans="1:20" x14ac:dyDescent="0.2">
      <c r="B14" s="174" t="s">
        <v>266</v>
      </c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</row>
    <row r="15" spans="1:20" x14ac:dyDescent="0.2">
      <c r="B15" s="174" t="s">
        <v>267</v>
      </c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</row>
    <row r="16" spans="1:20" x14ac:dyDescent="0.2">
      <c r="B16" s="174" t="s">
        <v>268</v>
      </c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</row>
    <row r="18" spans="1:1" x14ac:dyDescent="0.2">
      <c r="A18" s="174" t="s">
        <v>269</v>
      </c>
    </row>
    <row r="20" spans="1:1" x14ac:dyDescent="0.2">
      <c r="A20" s="174" t="s">
        <v>270</v>
      </c>
    </row>
    <row r="21" spans="1:1" x14ac:dyDescent="0.2">
      <c r="A21" s="174" t="s">
        <v>271</v>
      </c>
    </row>
    <row r="22" spans="1:1" x14ac:dyDescent="0.2">
      <c r="A22" s="174" t="s">
        <v>272</v>
      </c>
    </row>
    <row r="24" spans="1:1" ht="15.75" x14ac:dyDescent="0.25">
      <c r="A24" s="334" t="s">
        <v>273</v>
      </c>
    </row>
    <row r="26" spans="1:1" x14ac:dyDescent="0.2">
      <c r="A26" s="335" t="s">
        <v>274</v>
      </c>
    </row>
    <row r="27" spans="1:1" x14ac:dyDescent="0.2">
      <c r="A27" s="177"/>
    </row>
    <row r="28" spans="1:1" x14ac:dyDescent="0.2">
      <c r="A28" s="335" t="s">
        <v>275</v>
      </c>
    </row>
    <row r="29" spans="1:1" x14ac:dyDescent="0.2">
      <c r="A29" s="177"/>
    </row>
    <row r="30" spans="1:1" x14ac:dyDescent="0.2">
      <c r="A30" s="335" t="s">
        <v>276</v>
      </c>
    </row>
    <row r="32" spans="1:1" x14ac:dyDescent="0.2">
      <c r="A32" s="335" t="s">
        <v>277</v>
      </c>
    </row>
  </sheetData>
  <mergeCells count="1">
    <mergeCell ref="H10:T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L51"/>
  <sheetViews>
    <sheetView topLeftCell="A3" zoomScaleNormal="100" workbookViewId="0">
      <selection activeCell="H11" sqref="H11"/>
    </sheetView>
  </sheetViews>
  <sheetFormatPr defaultColWidth="9.140625" defaultRowHeight="11.25" x14ac:dyDescent="0.2"/>
  <cols>
    <col min="1" max="1" width="2.7109375" style="2" customWidth="1"/>
    <col min="2" max="2" width="42.28515625" style="2" customWidth="1"/>
    <col min="3" max="3" width="11.7109375" style="2" customWidth="1"/>
    <col min="4" max="10" width="8" style="2" customWidth="1"/>
    <col min="11" max="16384" width="9.140625" style="2"/>
  </cols>
  <sheetData>
    <row r="2" spans="2:10" x14ac:dyDescent="0.2">
      <c r="B2" s="3" t="s">
        <v>278</v>
      </c>
      <c r="C2" s="3"/>
      <c r="D2" s="3" t="s">
        <v>279</v>
      </c>
      <c r="E2" s="3"/>
      <c r="F2" s="3"/>
      <c r="G2" s="3"/>
      <c r="H2" s="3"/>
      <c r="I2" s="3"/>
      <c r="J2" s="3"/>
    </row>
    <row r="3" spans="2:10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/>
    </row>
    <row r="4" spans="2:10" x14ac:dyDescent="0.2">
      <c r="B4" s="6" t="s">
        <v>280</v>
      </c>
      <c r="C4" s="6" t="s">
        <v>281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>$D$4+F3</f>
        <v>2028</v>
      </c>
      <c r="H4" s="7">
        <f>$D$4+G3</f>
        <v>2029</v>
      </c>
      <c r="I4" s="7">
        <f>$D$4+H3</f>
        <v>2030</v>
      </c>
      <c r="J4" s="7" t="s">
        <v>282</v>
      </c>
    </row>
    <row r="5" spans="2:10" x14ac:dyDescent="0.2">
      <c r="B5" s="3" t="s">
        <v>283</v>
      </c>
      <c r="C5" s="8">
        <f>SUM(D5:J5)</f>
        <v>18182250</v>
      </c>
      <c r="D5" s="8">
        <f>SUM(D6:D10)</f>
        <v>1737000</v>
      </c>
      <c r="E5" s="8">
        <f t="shared" ref="E5:J5" si="0">SUM(E6:E10)</f>
        <v>7395000</v>
      </c>
      <c r="F5" s="8">
        <f t="shared" si="0"/>
        <v>3576000</v>
      </c>
      <c r="G5" s="8">
        <f t="shared" si="0"/>
        <v>3576000</v>
      </c>
      <c r="H5" s="8">
        <f t="shared" si="0"/>
        <v>1885250</v>
      </c>
      <c r="I5" s="8">
        <f t="shared" si="0"/>
        <v>13000</v>
      </c>
      <c r="J5" s="8">
        <f t="shared" si="0"/>
        <v>0</v>
      </c>
    </row>
    <row r="6" spans="2:10" x14ac:dyDescent="0.2">
      <c r="B6" s="107" t="s">
        <v>284</v>
      </c>
      <c r="C6" s="108">
        <f t="shared" ref="C6:C17" si="1">SUM(D6:J6)</f>
        <v>0</v>
      </c>
      <c r="D6" s="109"/>
      <c r="E6" s="109"/>
      <c r="F6" s="109"/>
      <c r="G6" s="109"/>
      <c r="H6" s="109"/>
      <c r="I6" s="109"/>
      <c r="J6" s="109"/>
    </row>
    <row r="7" spans="2:10" x14ac:dyDescent="0.2">
      <c r="B7" s="107" t="s">
        <v>285</v>
      </c>
      <c r="C7" s="108">
        <f t="shared" si="1"/>
        <v>0</v>
      </c>
      <c r="D7" s="109"/>
      <c r="E7" s="109"/>
      <c r="F7" s="109"/>
      <c r="G7" s="109"/>
      <c r="H7" s="109"/>
      <c r="I7" s="109"/>
      <c r="J7" s="109"/>
    </row>
    <row r="8" spans="2:10" x14ac:dyDescent="0.2">
      <c r="B8" s="107" t="s">
        <v>286</v>
      </c>
      <c r="C8" s="108">
        <f>SUM(D8:J8)</f>
        <v>0</v>
      </c>
      <c r="D8" s="109"/>
      <c r="E8" s="109"/>
      <c r="F8" s="109"/>
      <c r="G8" s="109"/>
      <c r="H8" s="109"/>
      <c r="I8" s="109"/>
      <c r="J8" s="109"/>
    </row>
    <row r="9" spans="2:10" x14ac:dyDescent="0.2">
      <c r="B9" s="107" t="s">
        <v>287</v>
      </c>
      <c r="C9" s="108">
        <f t="shared" ref="C9:C10" si="2">SUM(D9:J9)</f>
        <v>0</v>
      </c>
      <c r="D9" s="109"/>
      <c r="E9" s="109"/>
      <c r="F9" s="109"/>
      <c r="G9" s="109"/>
      <c r="H9" s="109"/>
      <c r="I9" s="109"/>
      <c r="J9" s="109"/>
    </row>
    <row r="10" spans="2:10" x14ac:dyDescent="0.2">
      <c r="B10" s="107" t="s">
        <v>288</v>
      </c>
      <c r="C10" s="108">
        <f t="shared" si="2"/>
        <v>18182250</v>
      </c>
      <c r="D10" s="109">
        <v>1737000</v>
      </c>
      <c r="E10" s="109">
        <v>7395000</v>
      </c>
      <c r="F10" s="109">
        <v>3576000</v>
      </c>
      <c r="G10" s="109">
        <v>3576000</v>
      </c>
      <c r="H10" s="109">
        <v>1885250</v>
      </c>
      <c r="I10" s="109">
        <v>13000</v>
      </c>
      <c r="J10" s="109"/>
    </row>
    <row r="11" spans="2:10" x14ac:dyDescent="0.2">
      <c r="B11" s="3" t="s">
        <v>289</v>
      </c>
      <c r="C11" s="8">
        <f t="shared" si="1"/>
        <v>1003750</v>
      </c>
      <c r="D11" s="9">
        <v>200750</v>
      </c>
      <c r="E11" s="9">
        <v>200750</v>
      </c>
      <c r="F11" s="9">
        <v>200750</v>
      </c>
      <c r="G11" s="9">
        <v>200750</v>
      </c>
      <c r="H11" s="9">
        <v>200750</v>
      </c>
      <c r="I11" s="9">
        <v>0</v>
      </c>
      <c r="J11" s="9"/>
    </row>
    <row r="12" spans="2:10" s="12" customFormat="1" x14ac:dyDescent="0.2">
      <c r="B12" s="10" t="s">
        <v>290</v>
      </c>
      <c r="C12" s="11">
        <f t="shared" si="1"/>
        <v>19186000</v>
      </c>
      <c r="D12" s="11">
        <f t="shared" ref="D12:J12" si="3">SUM(D5:D5,D11:D11)</f>
        <v>1937750</v>
      </c>
      <c r="E12" s="11">
        <f t="shared" si="3"/>
        <v>7595750</v>
      </c>
      <c r="F12" s="11">
        <f t="shared" si="3"/>
        <v>3776750</v>
      </c>
      <c r="G12" s="11">
        <f t="shared" si="3"/>
        <v>3776750</v>
      </c>
      <c r="H12" s="11">
        <f t="shared" si="3"/>
        <v>2086000</v>
      </c>
      <c r="I12" s="11">
        <f t="shared" si="3"/>
        <v>13000</v>
      </c>
      <c r="J12" s="11">
        <f t="shared" si="3"/>
        <v>0</v>
      </c>
    </row>
    <row r="13" spans="2:10" x14ac:dyDescent="0.2">
      <c r="B13" s="3" t="s">
        <v>291</v>
      </c>
      <c r="C13" s="8">
        <f t="shared" si="1"/>
        <v>270000</v>
      </c>
      <c r="D13" s="9">
        <v>54000</v>
      </c>
      <c r="E13" s="9">
        <v>54000</v>
      </c>
      <c r="F13" s="9">
        <v>54000</v>
      </c>
      <c r="G13" s="9">
        <v>54000</v>
      </c>
      <c r="H13" s="9">
        <v>54000</v>
      </c>
      <c r="I13" s="9"/>
      <c r="J13" s="9"/>
    </row>
    <row r="14" spans="2:10" x14ac:dyDescent="0.2">
      <c r="B14" s="3" t="s">
        <v>292</v>
      </c>
      <c r="C14" s="8">
        <f t="shared" si="1"/>
        <v>0</v>
      </c>
      <c r="D14" s="9"/>
      <c r="E14" s="9"/>
      <c r="F14" s="9"/>
      <c r="G14" s="9"/>
      <c r="H14" s="9"/>
      <c r="I14" s="9"/>
      <c r="J14" s="9"/>
    </row>
    <row r="15" spans="2:10" ht="11.25" customHeight="1" x14ac:dyDescent="0.2">
      <c r="B15" s="10" t="s">
        <v>293</v>
      </c>
      <c r="C15" s="13">
        <f t="shared" si="1"/>
        <v>19456000</v>
      </c>
      <c r="D15" s="13">
        <f t="shared" ref="D15:J15" si="4">SUM(D12:D13)</f>
        <v>1991750</v>
      </c>
      <c r="E15" s="13">
        <f t="shared" si="4"/>
        <v>7649750</v>
      </c>
      <c r="F15" s="13">
        <f t="shared" si="4"/>
        <v>3830750</v>
      </c>
      <c r="G15" s="13">
        <f t="shared" si="4"/>
        <v>3830750</v>
      </c>
      <c r="H15" s="13">
        <f t="shared" si="4"/>
        <v>2140000</v>
      </c>
      <c r="I15" s="13">
        <f t="shared" si="4"/>
        <v>13000</v>
      </c>
      <c r="J15" s="13">
        <f t="shared" si="4"/>
        <v>0</v>
      </c>
    </row>
    <row r="16" spans="2:10" x14ac:dyDescent="0.2">
      <c r="B16" s="3" t="s">
        <v>294</v>
      </c>
      <c r="C16" s="8">
        <f t="shared" si="1"/>
        <v>4370000</v>
      </c>
      <c r="D16" s="9">
        <v>515476</v>
      </c>
      <c r="E16" s="9">
        <v>1697906</v>
      </c>
      <c r="F16" s="9">
        <v>819536</v>
      </c>
      <c r="G16" s="9">
        <v>819536</v>
      </c>
      <c r="H16" s="9">
        <v>514556</v>
      </c>
      <c r="I16" s="9">
        <v>2990</v>
      </c>
      <c r="J16" s="9"/>
    </row>
    <row r="17" spans="2:12" x14ac:dyDescent="0.2">
      <c r="B17" s="4" t="s">
        <v>295</v>
      </c>
      <c r="C17" s="13">
        <f t="shared" si="1"/>
        <v>23826000</v>
      </c>
      <c r="D17" s="13">
        <f t="shared" ref="D17:J17" si="5">SUM(D15:D16)</f>
        <v>2507226</v>
      </c>
      <c r="E17" s="13">
        <f t="shared" si="5"/>
        <v>9347656</v>
      </c>
      <c r="F17" s="13">
        <f t="shared" si="5"/>
        <v>4650286</v>
      </c>
      <c r="G17" s="13">
        <f t="shared" si="5"/>
        <v>4650286</v>
      </c>
      <c r="H17" s="13">
        <f t="shared" si="5"/>
        <v>2654556</v>
      </c>
      <c r="I17" s="13">
        <f t="shared" si="5"/>
        <v>15990</v>
      </c>
      <c r="J17" s="13">
        <f t="shared" si="5"/>
        <v>0</v>
      </c>
    </row>
    <row r="18" spans="2:12" x14ac:dyDescent="0.2">
      <c r="C18" s="14"/>
      <c r="D18" s="14"/>
      <c r="E18" s="14"/>
      <c r="F18" s="14"/>
      <c r="G18" s="14"/>
      <c r="H18" s="14"/>
      <c r="I18" s="14"/>
      <c r="J18" s="14"/>
    </row>
    <row r="19" spans="2:12" x14ac:dyDescent="0.2">
      <c r="B19" s="211" t="s">
        <v>296</v>
      </c>
      <c r="C19" s="212">
        <f>SUM(D19:J19)</f>
        <v>23370000</v>
      </c>
      <c r="D19" s="212">
        <v>2756676</v>
      </c>
      <c r="E19" s="212">
        <v>9080106</v>
      </c>
      <c r="F19" s="212">
        <v>4382736</v>
      </c>
      <c r="G19" s="212">
        <v>4382736</v>
      </c>
      <c r="H19" s="212">
        <v>2751756</v>
      </c>
      <c r="I19" s="212">
        <v>15990</v>
      </c>
      <c r="J19" s="212"/>
      <c r="L19" s="210" t="s">
        <v>297</v>
      </c>
    </row>
    <row r="20" spans="2:12" x14ac:dyDescent="0.2">
      <c r="B20" s="211" t="s">
        <v>298</v>
      </c>
      <c r="C20" s="212">
        <f>SUM(D20:J20)</f>
        <v>456000</v>
      </c>
      <c r="D20" s="212">
        <f t="shared" ref="D20:J20" si="6">D17-D19</f>
        <v>-249450</v>
      </c>
      <c r="E20" s="212">
        <f t="shared" si="6"/>
        <v>267550</v>
      </c>
      <c r="F20" s="212">
        <f t="shared" si="6"/>
        <v>267550</v>
      </c>
      <c r="G20" s="212">
        <f t="shared" si="6"/>
        <v>267550</v>
      </c>
      <c r="H20" s="212">
        <f t="shared" si="6"/>
        <v>-97200</v>
      </c>
      <c r="I20" s="212">
        <f t="shared" si="6"/>
        <v>0</v>
      </c>
      <c r="J20" s="212">
        <f t="shared" si="6"/>
        <v>0</v>
      </c>
    </row>
    <row r="21" spans="2:12" x14ac:dyDescent="0.2">
      <c r="B21" s="1"/>
    </row>
    <row r="23" spans="2:12" x14ac:dyDescent="0.2">
      <c r="B23" s="3"/>
      <c r="C23" s="3"/>
      <c r="D23" s="3" t="s">
        <v>279</v>
      </c>
      <c r="E23" s="3"/>
      <c r="F23" s="3"/>
      <c r="G23" s="3"/>
      <c r="H23" s="3"/>
      <c r="I23" s="3"/>
      <c r="J23" s="3"/>
      <c r="L23" s="2" t="s">
        <v>299</v>
      </c>
    </row>
    <row r="24" spans="2:12" x14ac:dyDescent="0.2">
      <c r="B24" s="4"/>
      <c r="C24" s="4"/>
      <c r="D24" s="5">
        <v>1</v>
      </c>
      <c r="E24" s="5">
        <v>2</v>
      </c>
      <c r="F24" s="5">
        <v>3</v>
      </c>
      <c r="G24" s="5">
        <v>4</v>
      </c>
      <c r="H24" s="5">
        <v>5</v>
      </c>
      <c r="I24" s="5">
        <v>6</v>
      </c>
      <c r="J24" s="5"/>
      <c r="L24" s="2" t="s">
        <v>300</v>
      </c>
    </row>
    <row r="25" spans="2:12" x14ac:dyDescent="0.2">
      <c r="B25" s="6" t="s">
        <v>301</v>
      </c>
      <c r="C25" s="6" t="s">
        <v>281</v>
      </c>
      <c r="D25" s="7">
        <f t="shared" ref="D25:J25" si="7">D4</f>
        <v>2025</v>
      </c>
      <c r="E25" s="7">
        <f t="shared" si="7"/>
        <v>2026</v>
      </c>
      <c r="F25" s="7">
        <f t="shared" si="7"/>
        <v>2027</v>
      </c>
      <c r="G25" s="7">
        <f t="shared" si="7"/>
        <v>2028</v>
      </c>
      <c r="H25" s="7">
        <f t="shared" si="7"/>
        <v>2029</v>
      </c>
      <c r="I25" s="7">
        <f t="shared" si="7"/>
        <v>2030</v>
      </c>
      <c r="J25" s="7" t="str">
        <f t="shared" si="7"/>
        <v>...</v>
      </c>
    </row>
    <row r="26" spans="2:12" x14ac:dyDescent="0.2">
      <c r="B26" s="3" t="s">
        <v>283</v>
      </c>
      <c r="C26" s="8">
        <f t="shared" ref="C26:C28" si="8">SUM(D26:J26)</f>
        <v>16364025</v>
      </c>
      <c r="D26" s="8">
        <f>SUM(D27:D31)</f>
        <v>1563300</v>
      </c>
      <c r="E26" s="8">
        <f t="shared" ref="E26:J26" si="9">SUM(E27:E31)</f>
        <v>6655500</v>
      </c>
      <c r="F26" s="8">
        <f t="shared" si="9"/>
        <v>3218400</v>
      </c>
      <c r="G26" s="8">
        <f t="shared" si="9"/>
        <v>3218400</v>
      </c>
      <c r="H26" s="8">
        <f t="shared" si="9"/>
        <v>1696725</v>
      </c>
      <c r="I26" s="8">
        <f t="shared" si="9"/>
        <v>11700</v>
      </c>
      <c r="J26" s="8">
        <f t="shared" si="9"/>
        <v>0</v>
      </c>
    </row>
    <row r="27" spans="2:12" x14ac:dyDescent="0.2">
      <c r="B27" s="107" t="s">
        <v>284</v>
      </c>
      <c r="C27" s="108">
        <f t="shared" si="8"/>
        <v>0</v>
      </c>
      <c r="D27" s="108">
        <f>D6*Parametre!$C$47</f>
        <v>0</v>
      </c>
      <c r="E27" s="108">
        <f>E6*Parametre!$C$47</f>
        <v>0</v>
      </c>
      <c r="F27" s="108">
        <f>F6*Parametre!$C$47</f>
        <v>0</v>
      </c>
      <c r="G27" s="108">
        <f>G6*Parametre!$C$47</f>
        <v>0</v>
      </c>
      <c r="H27" s="108">
        <f>H6*Parametre!$C$47</f>
        <v>0</v>
      </c>
      <c r="I27" s="108">
        <f>I6*Parametre!$C$47</f>
        <v>0</v>
      </c>
      <c r="J27" s="108">
        <f>J6*Parametre!$C$47</f>
        <v>0</v>
      </c>
    </row>
    <row r="28" spans="2:12" x14ac:dyDescent="0.2">
      <c r="B28" s="107" t="s">
        <v>285</v>
      </c>
      <c r="C28" s="108">
        <f t="shared" si="8"/>
        <v>0</v>
      </c>
      <c r="D28" s="108">
        <f>D7*Parametre!$C$47</f>
        <v>0</v>
      </c>
      <c r="E28" s="108">
        <f>E7*Parametre!$C$47</f>
        <v>0</v>
      </c>
      <c r="F28" s="108">
        <f>F7*Parametre!$C$47</f>
        <v>0</v>
      </c>
      <c r="G28" s="108">
        <f>G7*Parametre!$C$47</f>
        <v>0</v>
      </c>
      <c r="H28" s="108">
        <f>H7*Parametre!$C$47</f>
        <v>0</v>
      </c>
      <c r="I28" s="108">
        <f>I7*Parametre!$C$47</f>
        <v>0</v>
      </c>
      <c r="J28" s="108">
        <f>J7*Parametre!$C$47</f>
        <v>0</v>
      </c>
    </row>
    <row r="29" spans="2:12" x14ac:dyDescent="0.2">
      <c r="B29" s="107" t="s">
        <v>286</v>
      </c>
      <c r="C29" s="108">
        <f>SUM(D29:J29)</f>
        <v>0</v>
      </c>
      <c r="D29" s="108">
        <f>D8*Parametre!$C$47</f>
        <v>0</v>
      </c>
      <c r="E29" s="108">
        <f>E8*Parametre!$C$47</f>
        <v>0</v>
      </c>
      <c r="F29" s="108">
        <f>F8*Parametre!$C$47</f>
        <v>0</v>
      </c>
      <c r="G29" s="108">
        <f>G8*Parametre!$C$47</f>
        <v>0</v>
      </c>
      <c r="H29" s="108">
        <f>H8*Parametre!$C$47</f>
        <v>0</v>
      </c>
      <c r="I29" s="108">
        <f>I8*Parametre!$C$47</f>
        <v>0</v>
      </c>
      <c r="J29" s="108">
        <f>J8*Parametre!$C$47</f>
        <v>0</v>
      </c>
    </row>
    <row r="30" spans="2:12" x14ac:dyDescent="0.2">
      <c r="B30" s="107" t="s">
        <v>287</v>
      </c>
      <c r="C30" s="108">
        <f t="shared" ref="C30:C31" si="10">SUM(D30:J30)</f>
        <v>0</v>
      </c>
      <c r="D30" s="108">
        <f>D9*Parametre!$C$47</f>
        <v>0</v>
      </c>
      <c r="E30" s="108">
        <f>E9*Parametre!$C$47</f>
        <v>0</v>
      </c>
      <c r="F30" s="108">
        <f>F9*Parametre!$C$47</f>
        <v>0</v>
      </c>
      <c r="G30" s="108">
        <f>G9*Parametre!$C$47</f>
        <v>0</v>
      </c>
      <c r="H30" s="108">
        <f>H9*Parametre!$C$47</f>
        <v>0</v>
      </c>
      <c r="I30" s="108">
        <f>I9*Parametre!$C$47</f>
        <v>0</v>
      </c>
      <c r="J30" s="108">
        <f>J9*Parametre!$C$47</f>
        <v>0</v>
      </c>
    </row>
    <row r="31" spans="2:12" x14ac:dyDescent="0.2">
      <c r="B31" s="107" t="s">
        <v>288</v>
      </c>
      <c r="C31" s="108">
        <f t="shared" si="10"/>
        <v>16364025</v>
      </c>
      <c r="D31" s="108">
        <f>D10*Parametre!$C$47</f>
        <v>1563300</v>
      </c>
      <c r="E31" s="108">
        <f>E10*Parametre!$C$47</f>
        <v>6655500</v>
      </c>
      <c r="F31" s="108">
        <f>F10*Parametre!$C$47</f>
        <v>3218400</v>
      </c>
      <c r="G31" s="108">
        <f>G10*Parametre!$C$47</f>
        <v>3218400</v>
      </c>
      <c r="H31" s="108">
        <f>H10*Parametre!$C$47</f>
        <v>1696725</v>
      </c>
      <c r="I31" s="108">
        <f>I10*Parametre!$C$47</f>
        <v>11700</v>
      </c>
      <c r="J31" s="108">
        <f>J10*Parametre!$C$47</f>
        <v>0</v>
      </c>
    </row>
    <row r="32" spans="2:12" x14ac:dyDescent="0.2">
      <c r="B32" s="3" t="s">
        <v>289</v>
      </c>
      <c r="C32" s="8">
        <f>SUM(D32:J32)</f>
        <v>903375</v>
      </c>
      <c r="D32" s="8">
        <f>D11*Parametre!$C$47</f>
        <v>180675</v>
      </c>
      <c r="E32" s="8">
        <f>E11*Parametre!$C$47</f>
        <v>180675</v>
      </c>
      <c r="F32" s="8">
        <f>F11*Parametre!$C$47</f>
        <v>180675</v>
      </c>
      <c r="G32" s="8">
        <f>G11*Parametre!$C$47</f>
        <v>180675</v>
      </c>
      <c r="H32" s="8">
        <f>H11*Parametre!$C$47</f>
        <v>180675</v>
      </c>
      <c r="I32" s="8">
        <f>I11*Parametre!$C$47</f>
        <v>0</v>
      </c>
      <c r="J32" s="8">
        <f>J11*Parametre!$C$47</f>
        <v>0</v>
      </c>
    </row>
    <row r="33" spans="2:10" x14ac:dyDescent="0.2">
      <c r="B33" s="4" t="s">
        <v>302</v>
      </c>
      <c r="C33" s="13">
        <f>SUM(D33:J33)</f>
        <v>17267400</v>
      </c>
      <c r="D33" s="13">
        <f t="shared" ref="D33:J33" si="11">SUM(D26:D26,D32:D32)</f>
        <v>1743975</v>
      </c>
      <c r="E33" s="13">
        <f t="shared" si="11"/>
        <v>6836175</v>
      </c>
      <c r="F33" s="13">
        <f t="shared" si="11"/>
        <v>3399075</v>
      </c>
      <c r="G33" s="13">
        <f t="shared" si="11"/>
        <v>3399075</v>
      </c>
      <c r="H33" s="13">
        <f t="shared" si="11"/>
        <v>1877400</v>
      </c>
      <c r="I33" s="13">
        <f t="shared" si="11"/>
        <v>11700</v>
      </c>
      <c r="J33" s="13">
        <f t="shared" si="11"/>
        <v>0</v>
      </c>
    </row>
    <row r="34" spans="2:10" x14ac:dyDescent="0.2">
      <c r="B34" s="15"/>
      <c r="C34" s="104"/>
      <c r="D34" s="104"/>
      <c r="E34" s="104"/>
      <c r="F34" s="104"/>
      <c r="G34" s="104"/>
      <c r="H34" s="104"/>
      <c r="I34" s="104"/>
      <c r="J34" s="104"/>
    </row>
    <row r="35" spans="2:10" x14ac:dyDescent="0.2">
      <c r="B35" s="15" t="s">
        <v>303</v>
      </c>
      <c r="C35" s="104"/>
      <c r="D35" s="104"/>
      <c r="E35" s="104"/>
      <c r="F35" s="104"/>
      <c r="G35" s="104"/>
      <c r="H35" s="104"/>
      <c r="I35" s="104"/>
      <c r="J35" s="104"/>
    </row>
    <row r="36" spans="2:10" x14ac:dyDescent="0.2">
      <c r="B36" s="105" t="s">
        <v>284</v>
      </c>
    </row>
    <row r="37" spans="2:10" x14ac:dyDescent="0.2">
      <c r="B37" s="213" t="s">
        <v>304</v>
      </c>
    </row>
    <row r="38" spans="2:10" x14ac:dyDescent="0.2">
      <c r="B38" s="105" t="s">
        <v>285</v>
      </c>
    </row>
    <row r="39" spans="2:10" x14ac:dyDescent="0.2">
      <c r="B39" s="213" t="s">
        <v>305</v>
      </c>
    </row>
    <row r="40" spans="2:10" x14ac:dyDescent="0.2">
      <c r="B40" s="105" t="s">
        <v>286</v>
      </c>
    </row>
    <row r="41" spans="2:10" x14ac:dyDescent="0.2">
      <c r="B41" s="213" t="s">
        <v>306</v>
      </c>
    </row>
    <row r="42" spans="2:10" x14ac:dyDescent="0.2">
      <c r="B42" s="105" t="s">
        <v>287</v>
      </c>
    </row>
    <row r="43" spans="2:10" x14ac:dyDescent="0.2">
      <c r="B43" s="213" t="s">
        <v>307</v>
      </c>
    </row>
    <row r="44" spans="2:10" x14ac:dyDescent="0.2">
      <c r="B44" s="105" t="s">
        <v>288</v>
      </c>
    </row>
    <row r="45" spans="2:10" x14ac:dyDescent="0.2">
      <c r="B45" s="213" t="s">
        <v>308</v>
      </c>
    </row>
    <row r="46" spans="2:10" x14ac:dyDescent="0.2">
      <c r="B46" s="106" t="s">
        <v>309</v>
      </c>
    </row>
    <row r="47" spans="2:10" x14ac:dyDescent="0.2">
      <c r="B47" s="1" t="s">
        <v>310</v>
      </c>
    </row>
    <row r="48" spans="2:10" x14ac:dyDescent="0.2">
      <c r="B48" s="105" t="s">
        <v>311</v>
      </c>
    </row>
    <row r="49" spans="2:2" x14ac:dyDescent="0.2">
      <c r="B49" s="213" t="s">
        <v>312</v>
      </c>
    </row>
    <row r="50" spans="2:2" x14ac:dyDescent="0.2">
      <c r="B50" s="105" t="s">
        <v>313</v>
      </c>
    </row>
    <row r="51" spans="2:2" x14ac:dyDescent="0.2">
      <c r="B51" s="213" t="s">
        <v>314</v>
      </c>
    </row>
  </sheetData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:J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R21"/>
  <sheetViews>
    <sheetView zoomScaleNormal="100" workbookViewId="0">
      <selection activeCell="E21" sqref="E21"/>
    </sheetView>
  </sheetViews>
  <sheetFormatPr defaultColWidth="9.140625" defaultRowHeight="11.25" x14ac:dyDescent="0.2"/>
  <cols>
    <col min="1" max="1" width="2.7109375" style="2" customWidth="1"/>
    <col min="2" max="2" width="50.7109375" style="2" customWidth="1"/>
    <col min="3" max="9" width="13.7109375" style="2" customWidth="1"/>
    <col min="10" max="11" width="5" style="2" bestFit="1" customWidth="1"/>
    <col min="12" max="12" width="12.85546875" style="2" customWidth="1"/>
    <col min="13" max="36" width="5" style="2" bestFit="1" customWidth="1"/>
    <col min="37" max="16384" width="9.140625" style="2"/>
  </cols>
  <sheetData>
    <row r="1" spans="2:18" ht="12" thickBot="1" x14ac:dyDescent="0.25"/>
    <row r="2" spans="2:18" x14ac:dyDescent="0.2">
      <c r="B2" s="15" t="s">
        <v>315</v>
      </c>
      <c r="H2" s="53" t="s">
        <v>316</v>
      </c>
      <c r="I2" s="54" t="s">
        <v>317</v>
      </c>
    </row>
    <row r="3" spans="2:18" ht="56.25" x14ac:dyDescent="0.2">
      <c r="B3" s="47" t="s">
        <v>318</v>
      </c>
      <c r="C3" s="48" t="s">
        <v>319</v>
      </c>
      <c r="D3" s="48" t="s">
        <v>320</v>
      </c>
      <c r="E3" s="48" t="s">
        <v>321</v>
      </c>
      <c r="F3" s="48" t="s">
        <v>322</v>
      </c>
      <c r="G3" s="49" t="s">
        <v>323</v>
      </c>
      <c r="H3" s="51" t="s">
        <v>324</v>
      </c>
      <c r="I3" s="52" t="s">
        <v>324</v>
      </c>
      <c r="L3" s="2" t="s">
        <v>299</v>
      </c>
    </row>
    <row r="4" spans="2:18" x14ac:dyDescent="0.2">
      <c r="B4" s="16" t="s">
        <v>284</v>
      </c>
      <c r="C4" s="18">
        <v>50</v>
      </c>
      <c r="D4" s="112">
        <f>$E$21-Parametre!$C$15</f>
        <v>10</v>
      </c>
      <c r="E4" s="17">
        <f>ROUNDDOWN(D4/C4,0)</f>
        <v>0</v>
      </c>
      <c r="F4" s="18">
        <f>C4+(E4*C4)</f>
        <v>50</v>
      </c>
      <c r="G4" s="50">
        <f>(F4-D4)/C4</f>
        <v>0.8</v>
      </c>
      <c r="H4" s="151">
        <f>G4*'01 Investičné výdavky'!C6</f>
        <v>0</v>
      </c>
      <c r="I4" s="153">
        <f>H4*Parametre!$C$47</f>
        <v>0</v>
      </c>
      <c r="L4" s="2" t="s">
        <v>300</v>
      </c>
    </row>
    <row r="5" spans="2:18" x14ac:dyDescent="0.2">
      <c r="B5" s="16" t="s">
        <v>285</v>
      </c>
      <c r="C5" s="18">
        <v>30</v>
      </c>
      <c r="D5" s="112">
        <f>$E$21-Parametre!$C$15</f>
        <v>10</v>
      </c>
      <c r="E5" s="17">
        <f t="shared" ref="E5:E7" si="0">ROUNDDOWN(D5/C5,0)</f>
        <v>0</v>
      </c>
      <c r="F5" s="18">
        <f t="shared" ref="F5:F8" si="1">C5+(E5*C5)</f>
        <v>30</v>
      </c>
      <c r="G5" s="50">
        <f t="shared" ref="G5:G7" si="2">(F5-D5)/C5</f>
        <v>0.66666666666666663</v>
      </c>
      <c r="H5" s="151">
        <f>G5*'01 Investičné výdavky'!C7</f>
        <v>0</v>
      </c>
      <c r="I5" s="153">
        <f>H5*Parametre!$C$47</f>
        <v>0</v>
      </c>
      <c r="K5" s="210" t="s">
        <v>325</v>
      </c>
      <c r="L5" s="293">
        <f>'01 Investičné výdavky'!C6*1</f>
        <v>0</v>
      </c>
      <c r="M5" s="294">
        <f>E5</f>
        <v>0</v>
      </c>
      <c r="N5" s="294" t="s">
        <v>326</v>
      </c>
      <c r="O5" s="294"/>
      <c r="P5" s="294"/>
      <c r="Q5" s="294"/>
      <c r="R5" s="294"/>
    </row>
    <row r="6" spans="2:18" x14ac:dyDescent="0.2">
      <c r="B6" s="16" t="s">
        <v>286</v>
      </c>
      <c r="C6" s="18">
        <v>30</v>
      </c>
      <c r="D6" s="112">
        <f>$E$21-Parametre!$C$15</f>
        <v>10</v>
      </c>
      <c r="E6" s="17">
        <f t="shared" si="0"/>
        <v>0</v>
      </c>
      <c r="F6" s="18">
        <f t="shared" si="1"/>
        <v>30</v>
      </c>
      <c r="G6" s="50">
        <f t="shared" si="2"/>
        <v>0.66666666666666663</v>
      </c>
      <c r="H6" s="151">
        <f>G6*'01 Investičné výdavky'!C8</f>
        <v>0</v>
      </c>
      <c r="I6" s="153">
        <f>H6*Parametre!$C$47</f>
        <v>0</v>
      </c>
      <c r="K6" s="210" t="s">
        <v>325</v>
      </c>
      <c r="L6" s="293">
        <f>'01 Investičné výdavky'!C7*1</f>
        <v>0</v>
      </c>
      <c r="M6" s="294">
        <f t="shared" ref="M6:M8" si="3">E6</f>
        <v>0</v>
      </c>
      <c r="N6" s="294" t="s">
        <v>326</v>
      </c>
      <c r="O6" s="294"/>
      <c r="P6" s="294"/>
      <c r="Q6" s="294"/>
      <c r="R6" s="294"/>
    </row>
    <row r="7" spans="2:18" x14ac:dyDescent="0.2">
      <c r="B7" s="16" t="s">
        <v>287</v>
      </c>
      <c r="C7" s="18">
        <v>30</v>
      </c>
      <c r="D7" s="112">
        <f>$E$21-Parametre!$C$15</f>
        <v>10</v>
      </c>
      <c r="E7" s="17">
        <f t="shared" si="0"/>
        <v>0</v>
      </c>
      <c r="F7" s="18">
        <f t="shared" si="1"/>
        <v>30</v>
      </c>
      <c r="G7" s="50">
        <f t="shared" si="2"/>
        <v>0.66666666666666663</v>
      </c>
      <c r="H7" s="151">
        <f>G7*'01 Investičné výdavky'!C9</f>
        <v>0</v>
      </c>
      <c r="I7" s="153">
        <f>H7*Parametre!$C$47</f>
        <v>0</v>
      </c>
      <c r="K7" s="210" t="s">
        <v>325</v>
      </c>
      <c r="L7" s="293">
        <f>'01 Investičné výdavky'!C8*1</f>
        <v>0</v>
      </c>
      <c r="M7" s="294">
        <f t="shared" si="3"/>
        <v>0</v>
      </c>
      <c r="N7" s="294" t="s">
        <v>326</v>
      </c>
      <c r="O7" s="294"/>
      <c r="P7" s="294"/>
      <c r="Q7" s="294"/>
      <c r="R7" s="294"/>
    </row>
    <row r="8" spans="2:18" ht="12" thickBot="1" x14ac:dyDescent="0.25">
      <c r="B8" s="16" t="s">
        <v>288</v>
      </c>
      <c r="C8" s="18">
        <v>10</v>
      </c>
      <c r="D8" s="112">
        <f>$E$21-Parametre!$C$15</f>
        <v>10</v>
      </c>
      <c r="E8" s="17">
        <v>0</v>
      </c>
      <c r="F8" s="18">
        <f t="shared" si="1"/>
        <v>10</v>
      </c>
      <c r="G8" s="50">
        <v>0.05</v>
      </c>
      <c r="H8" s="151">
        <f>G8*'01 Investičné výdavky'!C10</f>
        <v>909112.5</v>
      </c>
      <c r="I8" s="153">
        <f>H8*Parametre!$C$47</f>
        <v>818201.25</v>
      </c>
      <c r="K8" s="210" t="s">
        <v>325</v>
      </c>
      <c r="L8" s="293">
        <f>'01 Investičné výdavky'!C9*1</f>
        <v>0</v>
      </c>
      <c r="M8" s="294">
        <f t="shared" si="3"/>
        <v>0</v>
      </c>
      <c r="N8" s="294" t="s">
        <v>326</v>
      </c>
      <c r="O8" s="294"/>
      <c r="P8" s="294"/>
      <c r="Q8" s="294"/>
      <c r="R8" s="294"/>
    </row>
    <row r="9" spans="2:18" ht="12" thickBot="1" x14ac:dyDescent="0.25">
      <c r="B9" s="4" t="s">
        <v>324</v>
      </c>
      <c r="C9" s="3"/>
      <c r="D9" s="3"/>
      <c r="E9" s="3"/>
      <c r="F9" s="3"/>
      <c r="G9" s="26"/>
      <c r="H9" s="152">
        <f>SUM(H4:H8)</f>
        <v>909112.5</v>
      </c>
      <c r="I9" s="150">
        <f>SUM(I4:I8)</f>
        <v>818201.25</v>
      </c>
    </row>
    <row r="10" spans="2:18" x14ac:dyDescent="0.2">
      <c r="B10" s="1" t="s">
        <v>327</v>
      </c>
    </row>
    <row r="12" spans="2:18" x14ac:dyDescent="0.2">
      <c r="B12" s="15" t="s">
        <v>328</v>
      </c>
    </row>
    <row r="13" spans="2:18" ht="22.5" x14ac:dyDescent="0.2">
      <c r="B13" s="47" t="s">
        <v>329</v>
      </c>
      <c r="C13" s="48" t="s">
        <v>330</v>
      </c>
      <c r="D13" s="48" t="s">
        <v>331</v>
      </c>
      <c r="E13" s="48" t="s">
        <v>332</v>
      </c>
    </row>
    <row r="14" spans="2:18" x14ac:dyDescent="0.2">
      <c r="B14" s="16" t="s">
        <v>284</v>
      </c>
      <c r="C14" s="18">
        <f>C4</f>
        <v>50</v>
      </c>
      <c r="D14" s="214">
        <f>'01 Investičné výdavky'!C6</f>
        <v>0</v>
      </c>
      <c r="E14" s="3">
        <f>ROUND(D14/$D$19,2)</f>
        <v>0</v>
      </c>
    </row>
    <row r="15" spans="2:18" x14ac:dyDescent="0.2">
      <c r="B15" s="16" t="s">
        <v>285</v>
      </c>
      <c r="C15" s="18">
        <f t="shared" ref="C15:C18" si="4">C5</f>
        <v>30</v>
      </c>
      <c r="D15" s="214">
        <f>'01 Investičné výdavky'!C7</f>
        <v>0</v>
      </c>
      <c r="E15" s="3">
        <f t="shared" ref="E15:E18" si="5">ROUND(D15/$D$19,2)</f>
        <v>0</v>
      </c>
    </row>
    <row r="16" spans="2:18" x14ac:dyDescent="0.2">
      <c r="B16" s="16" t="s">
        <v>286</v>
      </c>
      <c r="C16" s="18">
        <f t="shared" si="4"/>
        <v>30</v>
      </c>
      <c r="D16" s="214">
        <f>'01 Investičné výdavky'!C8</f>
        <v>0</v>
      </c>
      <c r="E16" s="3">
        <f t="shared" si="5"/>
        <v>0</v>
      </c>
    </row>
    <row r="17" spans="2:5" x14ac:dyDescent="0.2">
      <c r="B17" s="16" t="s">
        <v>287</v>
      </c>
      <c r="C17" s="18">
        <f t="shared" si="4"/>
        <v>30</v>
      </c>
      <c r="D17" s="214">
        <f>'01 Investičné výdavky'!C9</f>
        <v>0</v>
      </c>
      <c r="E17" s="3">
        <f t="shared" si="5"/>
        <v>0</v>
      </c>
    </row>
    <row r="18" spans="2:5" x14ac:dyDescent="0.2">
      <c r="B18" s="16" t="s">
        <v>288</v>
      </c>
      <c r="C18" s="18">
        <f t="shared" si="4"/>
        <v>10</v>
      </c>
      <c r="D18" s="214">
        <f>'01 Investičné výdavky'!C10</f>
        <v>18182250</v>
      </c>
      <c r="E18" s="3">
        <f t="shared" si="5"/>
        <v>1</v>
      </c>
    </row>
    <row r="19" spans="2:5" ht="12" thickBot="1" x14ac:dyDescent="0.25">
      <c r="B19" s="215"/>
      <c r="C19" s="216"/>
      <c r="D19" s="217">
        <f>SUM(D14:D18)</f>
        <v>18182250</v>
      </c>
      <c r="E19" s="216"/>
    </row>
    <row r="20" spans="2:5" x14ac:dyDescent="0.2">
      <c r="B20" s="218" t="s">
        <v>333</v>
      </c>
      <c r="C20" s="219"/>
      <c r="D20" s="220"/>
      <c r="E20" s="221">
        <f>IFERROR(ROUND(SUMPRODUCT(C14:C18,E14:E18),0),0)</f>
        <v>10</v>
      </c>
    </row>
    <row r="21" spans="2:5" ht="12" thickBot="1" x14ac:dyDescent="0.25">
      <c r="B21" s="222" t="s">
        <v>334</v>
      </c>
      <c r="C21" s="223"/>
      <c r="D21" s="224"/>
      <c r="E21" s="225">
        <f>IF(E20&lt;=Parametre!C16,ROUND(E20+Parametre!C15,0),40)</f>
        <v>15</v>
      </c>
    </row>
  </sheetData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AQ46"/>
  <sheetViews>
    <sheetView zoomScaleNormal="100" workbookViewId="0">
      <selection activeCell="H17" sqref="H17"/>
    </sheetView>
  </sheetViews>
  <sheetFormatPr defaultColWidth="9.140625" defaultRowHeight="11.25" x14ac:dyDescent="0.2"/>
  <cols>
    <col min="1" max="1" width="2" style="2" customWidth="1"/>
    <col min="2" max="2" width="40.7109375" style="2" customWidth="1"/>
    <col min="3" max="3" width="10.7109375" style="2" customWidth="1"/>
    <col min="4" max="4" width="4.5703125" style="2" bestFit="1" customWidth="1"/>
    <col min="5" max="8" width="8.140625" style="2" bestFit="1" customWidth="1"/>
    <col min="9" max="9" width="6.85546875" style="2" bestFit="1" customWidth="1"/>
    <col min="10" max="33" width="4.140625" style="2" bestFit="1" customWidth="1"/>
    <col min="34" max="43" width="4.28515625" style="2" bestFit="1" customWidth="1"/>
    <col min="44" max="16384" width="9.140625" style="2"/>
  </cols>
  <sheetData>
    <row r="2" spans="2:43" x14ac:dyDescent="0.2">
      <c r="C2" s="3"/>
      <c r="D2" s="3" t="s">
        <v>279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x14ac:dyDescent="0.2">
      <c r="B3" s="4" t="s">
        <v>335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3">
        <v>32</v>
      </c>
      <c r="AJ3" s="3">
        <v>33</v>
      </c>
      <c r="AK3" s="3">
        <v>34</v>
      </c>
      <c r="AL3" s="3">
        <v>35</v>
      </c>
      <c r="AM3" s="3">
        <v>36</v>
      </c>
      <c r="AN3" s="3">
        <v>37</v>
      </c>
      <c r="AO3" s="3">
        <v>38</v>
      </c>
      <c r="AP3" s="3">
        <v>39</v>
      </c>
      <c r="AQ3" s="3">
        <v>40</v>
      </c>
    </row>
    <row r="4" spans="2:43" x14ac:dyDescent="0.2">
      <c r="B4" s="6" t="s">
        <v>336</v>
      </c>
      <c r="C4" s="6" t="s">
        <v>281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>$D$4+F3</f>
        <v>2028</v>
      </c>
      <c r="H4" s="7">
        <f t="shared" ref="H4:AG4" si="0">$D$4+G3</f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  <c r="AM4" s="7">
        <f t="shared" ref="AM4" si="6">$D$4+AL3</f>
        <v>2060</v>
      </c>
      <c r="AN4" s="7">
        <f t="shared" ref="AN4" si="7">$D$4+AM3</f>
        <v>2061</v>
      </c>
      <c r="AO4" s="7">
        <f t="shared" ref="AO4" si="8">$D$4+AN3</f>
        <v>2062</v>
      </c>
      <c r="AP4" s="7">
        <f t="shared" ref="AP4" si="9">$D$4+AO3</f>
        <v>2063</v>
      </c>
      <c r="AQ4" s="7">
        <f t="shared" ref="AQ4" si="10">$D$4+AP3</f>
        <v>2064</v>
      </c>
    </row>
    <row r="5" spans="2:43" x14ac:dyDescent="0.2">
      <c r="B5" s="3" t="s">
        <v>337</v>
      </c>
      <c r="C5" s="8">
        <f>SUM(D5:AQ5)</f>
        <v>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2:43" x14ac:dyDescent="0.2">
      <c r="B6" s="3" t="s">
        <v>338</v>
      </c>
      <c r="C6" s="8">
        <f t="shared" ref="C6:C10" si="11">SUM(D6:AQ6)</f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2:43" x14ac:dyDescent="0.2">
      <c r="B7" s="4" t="s">
        <v>339</v>
      </c>
      <c r="C7" s="13">
        <f t="shared" si="11"/>
        <v>0</v>
      </c>
      <c r="D7" s="13">
        <f t="shared" ref="D7:AG7" si="12">SUM(D5:D6)</f>
        <v>0</v>
      </c>
      <c r="E7" s="13">
        <f t="shared" si="12"/>
        <v>0</v>
      </c>
      <c r="F7" s="13">
        <f t="shared" si="12"/>
        <v>0</v>
      </c>
      <c r="G7" s="13">
        <f t="shared" si="12"/>
        <v>0</v>
      </c>
      <c r="H7" s="13">
        <f t="shared" si="12"/>
        <v>0</v>
      </c>
      <c r="I7" s="13">
        <f t="shared" si="12"/>
        <v>0</v>
      </c>
      <c r="J7" s="13">
        <f t="shared" si="12"/>
        <v>0</v>
      </c>
      <c r="K7" s="13">
        <f t="shared" si="12"/>
        <v>0</v>
      </c>
      <c r="L7" s="13">
        <f t="shared" si="12"/>
        <v>0</v>
      </c>
      <c r="M7" s="13">
        <f t="shared" si="12"/>
        <v>0</v>
      </c>
      <c r="N7" s="13">
        <f t="shared" si="12"/>
        <v>0</v>
      </c>
      <c r="O7" s="13">
        <f t="shared" si="12"/>
        <v>0</v>
      </c>
      <c r="P7" s="13">
        <f t="shared" si="12"/>
        <v>0</v>
      </c>
      <c r="Q7" s="13">
        <f t="shared" si="12"/>
        <v>0</v>
      </c>
      <c r="R7" s="13">
        <f t="shared" si="12"/>
        <v>0</v>
      </c>
      <c r="S7" s="13">
        <f t="shared" si="12"/>
        <v>0</v>
      </c>
      <c r="T7" s="13">
        <f t="shared" si="12"/>
        <v>0</v>
      </c>
      <c r="U7" s="13">
        <f t="shared" si="12"/>
        <v>0</v>
      </c>
      <c r="V7" s="13">
        <f t="shared" si="12"/>
        <v>0</v>
      </c>
      <c r="W7" s="13">
        <f t="shared" si="12"/>
        <v>0</v>
      </c>
      <c r="X7" s="13">
        <f t="shared" si="12"/>
        <v>0</v>
      </c>
      <c r="Y7" s="13">
        <f t="shared" si="12"/>
        <v>0</v>
      </c>
      <c r="Z7" s="13">
        <f t="shared" si="12"/>
        <v>0</v>
      </c>
      <c r="AA7" s="13">
        <f t="shared" si="12"/>
        <v>0</v>
      </c>
      <c r="AB7" s="13">
        <f t="shared" si="12"/>
        <v>0</v>
      </c>
      <c r="AC7" s="13">
        <f t="shared" si="12"/>
        <v>0</v>
      </c>
      <c r="AD7" s="13">
        <f t="shared" si="12"/>
        <v>0</v>
      </c>
      <c r="AE7" s="13">
        <f t="shared" si="12"/>
        <v>0</v>
      </c>
      <c r="AF7" s="13">
        <f t="shared" si="12"/>
        <v>0</v>
      </c>
      <c r="AG7" s="13">
        <f t="shared" si="12"/>
        <v>0</v>
      </c>
      <c r="AH7" s="13">
        <f t="shared" ref="AH7:AQ7" si="13">SUM(AH5:AH6)</f>
        <v>0</v>
      </c>
      <c r="AI7" s="13">
        <f t="shared" si="13"/>
        <v>0</v>
      </c>
      <c r="AJ7" s="13">
        <f t="shared" si="13"/>
        <v>0</v>
      </c>
      <c r="AK7" s="13">
        <f t="shared" si="13"/>
        <v>0</v>
      </c>
      <c r="AL7" s="13">
        <f t="shared" si="13"/>
        <v>0</v>
      </c>
      <c r="AM7" s="13">
        <f t="shared" si="13"/>
        <v>0</v>
      </c>
      <c r="AN7" s="13">
        <f t="shared" si="13"/>
        <v>0</v>
      </c>
      <c r="AO7" s="13">
        <f t="shared" si="13"/>
        <v>0</v>
      </c>
      <c r="AP7" s="13">
        <f t="shared" si="13"/>
        <v>0</v>
      </c>
      <c r="AQ7" s="13">
        <f t="shared" si="13"/>
        <v>0</v>
      </c>
    </row>
    <row r="8" spans="2:43" x14ac:dyDescent="0.2">
      <c r="B8" s="3" t="s">
        <v>340</v>
      </c>
      <c r="C8" s="8">
        <f t="shared" si="11"/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3" ht="12" thickBot="1" x14ac:dyDescent="0.25">
      <c r="B9" s="20" t="s">
        <v>341</v>
      </c>
      <c r="C9" s="21">
        <f t="shared" si="11"/>
        <v>0</v>
      </c>
      <c r="D9" s="21">
        <f t="shared" ref="D9:AG9" si="14">SUM(D8:D8)</f>
        <v>0</v>
      </c>
      <c r="E9" s="21">
        <f t="shared" si="14"/>
        <v>0</v>
      </c>
      <c r="F9" s="21">
        <f t="shared" si="14"/>
        <v>0</v>
      </c>
      <c r="G9" s="21">
        <f t="shared" si="14"/>
        <v>0</v>
      </c>
      <c r="H9" s="21">
        <f t="shared" si="14"/>
        <v>0</v>
      </c>
      <c r="I9" s="21">
        <f t="shared" si="14"/>
        <v>0</v>
      </c>
      <c r="J9" s="21">
        <f t="shared" si="14"/>
        <v>0</v>
      </c>
      <c r="K9" s="21">
        <f t="shared" si="14"/>
        <v>0</v>
      </c>
      <c r="L9" s="21">
        <f t="shared" si="14"/>
        <v>0</v>
      </c>
      <c r="M9" s="21">
        <f t="shared" si="14"/>
        <v>0</v>
      </c>
      <c r="N9" s="21">
        <f t="shared" si="14"/>
        <v>0</v>
      </c>
      <c r="O9" s="21">
        <f t="shared" si="14"/>
        <v>0</v>
      </c>
      <c r="P9" s="21">
        <f t="shared" si="14"/>
        <v>0</v>
      </c>
      <c r="Q9" s="21">
        <f t="shared" si="14"/>
        <v>0</v>
      </c>
      <c r="R9" s="21">
        <f t="shared" si="14"/>
        <v>0</v>
      </c>
      <c r="S9" s="21">
        <f t="shared" si="14"/>
        <v>0</v>
      </c>
      <c r="T9" s="21">
        <f t="shared" si="14"/>
        <v>0</v>
      </c>
      <c r="U9" s="21">
        <f t="shared" si="14"/>
        <v>0</v>
      </c>
      <c r="V9" s="21">
        <f t="shared" si="14"/>
        <v>0</v>
      </c>
      <c r="W9" s="21">
        <f t="shared" si="14"/>
        <v>0</v>
      </c>
      <c r="X9" s="21">
        <f t="shared" si="14"/>
        <v>0</v>
      </c>
      <c r="Y9" s="21">
        <f t="shared" si="14"/>
        <v>0</v>
      </c>
      <c r="Z9" s="21">
        <f t="shared" si="14"/>
        <v>0</v>
      </c>
      <c r="AA9" s="21">
        <f t="shared" si="14"/>
        <v>0</v>
      </c>
      <c r="AB9" s="21">
        <f t="shared" si="14"/>
        <v>0</v>
      </c>
      <c r="AC9" s="21">
        <f t="shared" si="14"/>
        <v>0</v>
      </c>
      <c r="AD9" s="21">
        <f t="shared" si="14"/>
        <v>0</v>
      </c>
      <c r="AE9" s="21">
        <f t="shared" si="14"/>
        <v>0</v>
      </c>
      <c r="AF9" s="21">
        <f t="shared" si="14"/>
        <v>0</v>
      </c>
      <c r="AG9" s="21">
        <f t="shared" si="14"/>
        <v>0</v>
      </c>
      <c r="AH9" s="21">
        <f t="shared" ref="AH9:AQ9" si="15">SUM(AH8:AH8)</f>
        <v>0</v>
      </c>
      <c r="AI9" s="21">
        <f t="shared" si="15"/>
        <v>0</v>
      </c>
      <c r="AJ9" s="21">
        <f t="shared" si="15"/>
        <v>0</v>
      </c>
      <c r="AK9" s="21">
        <f t="shared" si="15"/>
        <v>0</v>
      </c>
      <c r="AL9" s="21">
        <f t="shared" si="15"/>
        <v>0</v>
      </c>
      <c r="AM9" s="21">
        <f t="shared" si="15"/>
        <v>0</v>
      </c>
      <c r="AN9" s="21">
        <f t="shared" si="15"/>
        <v>0</v>
      </c>
      <c r="AO9" s="21">
        <f t="shared" si="15"/>
        <v>0</v>
      </c>
      <c r="AP9" s="21">
        <f t="shared" si="15"/>
        <v>0</v>
      </c>
      <c r="AQ9" s="21">
        <f t="shared" si="15"/>
        <v>0</v>
      </c>
    </row>
    <row r="10" spans="2:43" ht="12" thickTop="1" x14ac:dyDescent="0.2">
      <c r="B10" s="22" t="s">
        <v>342</v>
      </c>
      <c r="C10" s="23">
        <f t="shared" si="11"/>
        <v>0</v>
      </c>
      <c r="D10" s="23">
        <f t="shared" ref="D10:AG10" si="16">SUM(D7,D9)</f>
        <v>0</v>
      </c>
      <c r="E10" s="23">
        <f t="shared" si="16"/>
        <v>0</v>
      </c>
      <c r="F10" s="23">
        <f t="shared" si="16"/>
        <v>0</v>
      </c>
      <c r="G10" s="23">
        <f t="shared" si="16"/>
        <v>0</v>
      </c>
      <c r="H10" s="23">
        <f t="shared" si="16"/>
        <v>0</v>
      </c>
      <c r="I10" s="23">
        <f t="shared" si="16"/>
        <v>0</v>
      </c>
      <c r="J10" s="23">
        <f t="shared" si="16"/>
        <v>0</v>
      </c>
      <c r="K10" s="23">
        <f t="shared" si="16"/>
        <v>0</v>
      </c>
      <c r="L10" s="23">
        <f t="shared" si="16"/>
        <v>0</v>
      </c>
      <c r="M10" s="23">
        <f t="shared" si="16"/>
        <v>0</v>
      </c>
      <c r="N10" s="23">
        <f t="shared" si="16"/>
        <v>0</v>
      </c>
      <c r="O10" s="23">
        <f t="shared" si="16"/>
        <v>0</v>
      </c>
      <c r="P10" s="23">
        <f t="shared" si="16"/>
        <v>0</v>
      </c>
      <c r="Q10" s="23">
        <f t="shared" si="16"/>
        <v>0</v>
      </c>
      <c r="R10" s="23">
        <f t="shared" si="16"/>
        <v>0</v>
      </c>
      <c r="S10" s="23">
        <f t="shared" si="16"/>
        <v>0</v>
      </c>
      <c r="T10" s="23">
        <f t="shared" si="16"/>
        <v>0</v>
      </c>
      <c r="U10" s="23">
        <f t="shared" si="16"/>
        <v>0</v>
      </c>
      <c r="V10" s="23">
        <f t="shared" si="16"/>
        <v>0</v>
      </c>
      <c r="W10" s="23">
        <f t="shared" si="16"/>
        <v>0</v>
      </c>
      <c r="X10" s="23">
        <f t="shared" si="16"/>
        <v>0</v>
      </c>
      <c r="Y10" s="23">
        <f t="shared" si="16"/>
        <v>0</v>
      </c>
      <c r="Z10" s="23">
        <f t="shared" si="16"/>
        <v>0</v>
      </c>
      <c r="AA10" s="23">
        <f t="shared" si="16"/>
        <v>0</v>
      </c>
      <c r="AB10" s="23">
        <f t="shared" si="16"/>
        <v>0</v>
      </c>
      <c r="AC10" s="23">
        <f t="shared" si="16"/>
        <v>0</v>
      </c>
      <c r="AD10" s="23">
        <f t="shared" si="16"/>
        <v>0</v>
      </c>
      <c r="AE10" s="23">
        <f t="shared" si="16"/>
        <v>0</v>
      </c>
      <c r="AF10" s="23">
        <f t="shared" si="16"/>
        <v>0</v>
      </c>
      <c r="AG10" s="23">
        <f t="shared" si="16"/>
        <v>0</v>
      </c>
      <c r="AH10" s="23">
        <f t="shared" ref="AH10:AQ10" si="17">SUM(AH7,AH9)</f>
        <v>0</v>
      </c>
      <c r="AI10" s="23">
        <f t="shared" si="17"/>
        <v>0</v>
      </c>
      <c r="AJ10" s="23">
        <f t="shared" si="17"/>
        <v>0</v>
      </c>
      <c r="AK10" s="23">
        <f t="shared" si="17"/>
        <v>0</v>
      </c>
      <c r="AL10" s="23">
        <f t="shared" si="17"/>
        <v>0</v>
      </c>
      <c r="AM10" s="23">
        <f t="shared" si="17"/>
        <v>0</v>
      </c>
      <c r="AN10" s="23">
        <f t="shared" si="17"/>
        <v>0</v>
      </c>
      <c r="AO10" s="23">
        <f t="shared" si="17"/>
        <v>0</v>
      </c>
      <c r="AP10" s="23">
        <f t="shared" si="17"/>
        <v>0</v>
      </c>
      <c r="AQ10" s="23">
        <f t="shared" si="17"/>
        <v>0</v>
      </c>
    </row>
    <row r="13" spans="2:43" x14ac:dyDescent="0.2">
      <c r="C13" s="3"/>
      <c r="D13" s="3" t="s">
        <v>279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2:43" x14ac:dyDescent="0.2">
      <c r="B14" s="4" t="s">
        <v>343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  <c r="AH14" s="5">
        <v>31</v>
      </c>
      <c r="AI14" s="5">
        <v>32</v>
      </c>
      <c r="AJ14" s="5">
        <v>33</v>
      </c>
      <c r="AK14" s="5">
        <v>34</v>
      </c>
      <c r="AL14" s="5">
        <v>35</v>
      </c>
      <c r="AM14" s="5">
        <v>36</v>
      </c>
      <c r="AN14" s="5">
        <v>37</v>
      </c>
      <c r="AO14" s="5">
        <v>38</v>
      </c>
      <c r="AP14" s="5">
        <v>39</v>
      </c>
      <c r="AQ14" s="5">
        <v>40</v>
      </c>
    </row>
    <row r="15" spans="2:43" x14ac:dyDescent="0.2">
      <c r="B15" s="6" t="s">
        <v>344</v>
      </c>
      <c r="C15" s="6" t="s">
        <v>281</v>
      </c>
      <c r="D15" s="7">
        <f>D4</f>
        <v>2025</v>
      </c>
      <c r="E15" s="7">
        <f>$D$4+D14</f>
        <v>2026</v>
      </c>
      <c r="F15" s="7">
        <f>$D$4+E14</f>
        <v>2027</v>
      </c>
      <c r="G15" s="7">
        <f>$D$4+F14</f>
        <v>2028</v>
      </c>
      <c r="H15" s="7">
        <f t="shared" ref="H15:AG15" si="18">$D$4+G14</f>
        <v>2029</v>
      </c>
      <c r="I15" s="7">
        <f t="shared" si="18"/>
        <v>2030</v>
      </c>
      <c r="J15" s="7">
        <f t="shared" si="18"/>
        <v>2031</v>
      </c>
      <c r="K15" s="7">
        <f t="shared" si="18"/>
        <v>2032</v>
      </c>
      <c r="L15" s="7">
        <f t="shared" si="18"/>
        <v>2033</v>
      </c>
      <c r="M15" s="7">
        <f t="shared" si="18"/>
        <v>2034</v>
      </c>
      <c r="N15" s="7">
        <f t="shared" si="18"/>
        <v>2035</v>
      </c>
      <c r="O15" s="7">
        <f t="shared" si="18"/>
        <v>2036</v>
      </c>
      <c r="P15" s="7">
        <f t="shared" si="18"/>
        <v>2037</v>
      </c>
      <c r="Q15" s="7">
        <f t="shared" si="18"/>
        <v>2038</v>
      </c>
      <c r="R15" s="7">
        <f t="shared" si="18"/>
        <v>2039</v>
      </c>
      <c r="S15" s="7">
        <f t="shared" si="18"/>
        <v>2040</v>
      </c>
      <c r="T15" s="7">
        <f t="shared" si="18"/>
        <v>2041</v>
      </c>
      <c r="U15" s="7">
        <f t="shared" si="18"/>
        <v>2042</v>
      </c>
      <c r="V15" s="7">
        <f t="shared" si="18"/>
        <v>2043</v>
      </c>
      <c r="W15" s="7">
        <f t="shared" si="18"/>
        <v>2044</v>
      </c>
      <c r="X15" s="7">
        <f t="shared" si="18"/>
        <v>2045</v>
      </c>
      <c r="Y15" s="7">
        <f t="shared" si="18"/>
        <v>2046</v>
      </c>
      <c r="Z15" s="7">
        <f t="shared" si="18"/>
        <v>2047</v>
      </c>
      <c r="AA15" s="7">
        <f t="shared" si="18"/>
        <v>2048</v>
      </c>
      <c r="AB15" s="7">
        <f t="shared" si="18"/>
        <v>2049</v>
      </c>
      <c r="AC15" s="7">
        <f t="shared" si="18"/>
        <v>2050</v>
      </c>
      <c r="AD15" s="7">
        <f t="shared" si="18"/>
        <v>2051</v>
      </c>
      <c r="AE15" s="7">
        <f t="shared" si="18"/>
        <v>2052</v>
      </c>
      <c r="AF15" s="7">
        <f t="shared" si="18"/>
        <v>2053</v>
      </c>
      <c r="AG15" s="7">
        <f t="shared" si="18"/>
        <v>2054</v>
      </c>
      <c r="AH15" s="7">
        <f t="shared" ref="AH15" si="19">$D$4+AG14</f>
        <v>2055</v>
      </c>
      <c r="AI15" s="7">
        <f t="shared" ref="AI15" si="20">$D$4+AH14</f>
        <v>2056</v>
      </c>
      <c r="AJ15" s="7">
        <f t="shared" ref="AJ15" si="21">$D$4+AI14</f>
        <v>2057</v>
      </c>
      <c r="AK15" s="7">
        <f t="shared" ref="AK15" si="22">$D$4+AJ14</f>
        <v>2058</v>
      </c>
      <c r="AL15" s="7">
        <f t="shared" ref="AL15" si="23">$D$4+AK14</f>
        <v>2059</v>
      </c>
      <c r="AM15" s="7">
        <f t="shared" ref="AM15" si="24">$D$4+AL14</f>
        <v>2060</v>
      </c>
      <c r="AN15" s="7">
        <f t="shared" ref="AN15" si="25">$D$4+AM14</f>
        <v>2061</v>
      </c>
      <c r="AO15" s="7">
        <f t="shared" ref="AO15" si="26">$D$4+AN14</f>
        <v>2062</v>
      </c>
      <c r="AP15" s="7">
        <f t="shared" ref="AP15" si="27">$D$4+AO14</f>
        <v>2063</v>
      </c>
      <c r="AQ15" s="7">
        <f t="shared" ref="AQ15" si="28">$D$4+AP14</f>
        <v>2064</v>
      </c>
    </row>
    <row r="16" spans="2:43" x14ac:dyDescent="0.2">
      <c r="B16" s="3" t="s">
        <v>337</v>
      </c>
      <c r="C16" s="8">
        <f t="shared" ref="C16:C21" si="29">SUM(D16:AQ16)</f>
        <v>6000000</v>
      </c>
      <c r="D16" s="9">
        <v>0</v>
      </c>
      <c r="E16" s="9">
        <v>1375000</v>
      </c>
      <c r="F16" s="9">
        <v>1500000</v>
      </c>
      <c r="G16" s="9">
        <v>1500000</v>
      </c>
      <c r="H16" s="9">
        <v>1500000</v>
      </c>
      <c r="I16" s="9">
        <v>125000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2:43" x14ac:dyDescent="0.2">
      <c r="B17" s="3" t="s">
        <v>338</v>
      </c>
      <c r="C17" s="8">
        <f t="shared" si="29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2:43" x14ac:dyDescent="0.2">
      <c r="B18" s="4" t="s">
        <v>339</v>
      </c>
      <c r="C18" s="13">
        <f t="shared" si="29"/>
        <v>6000000</v>
      </c>
      <c r="D18" s="13">
        <f t="shared" ref="D18:AG18" si="30">SUM(D16:D17)</f>
        <v>0</v>
      </c>
      <c r="E18" s="13">
        <f t="shared" si="30"/>
        <v>1375000</v>
      </c>
      <c r="F18" s="13">
        <f t="shared" si="30"/>
        <v>1500000</v>
      </c>
      <c r="G18" s="13">
        <f t="shared" si="30"/>
        <v>1500000</v>
      </c>
      <c r="H18" s="13">
        <f t="shared" si="30"/>
        <v>1500000</v>
      </c>
      <c r="I18" s="13">
        <f t="shared" si="30"/>
        <v>125000</v>
      </c>
      <c r="J18" s="13">
        <f t="shared" si="30"/>
        <v>0</v>
      </c>
      <c r="K18" s="13">
        <f t="shared" si="30"/>
        <v>0</v>
      </c>
      <c r="L18" s="13">
        <f t="shared" si="30"/>
        <v>0</v>
      </c>
      <c r="M18" s="13">
        <f t="shared" si="30"/>
        <v>0</v>
      </c>
      <c r="N18" s="13">
        <f t="shared" si="30"/>
        <v>0</v>
      </c>
      <c r="O18" s="13">
        <f t="shared" si="30"/>
        <v>0</v>
      </c>
      <c r="P18" s="13">
        <f t="shared" si="30"/>
        <v>0</v>
      </c>
      <c r="Q18" s="13">
        <f t="shared" si="30"/>
        <v>0</v>
      </c>
      <c r="R18" s="13">
        <f t="shared" si="30"/>
        <v>0</v>
      </c>
      <c r="S18" s="13">
        <f t="shared" si="30"/>
        <v>0</v>
      </c>
      <c r="T18" s="13">
        <f t="shared" si="30"/>
        <v>0</v>
      </c>
      <c r="U18" s="13">
        <f t="shared" si="30"/>
        <v>0</v>
      </c>
      <c r="V18" s="13">
        <f t="shared" si="30"/>
        <v>0</v>
      </c>
      <c r="W18" s="13">
        <f t="shared" si="30"/>
        <v>0</v>
      </c>
      <c r="X18" s="13">
        <f t="shared" si="30"/>
        <v>0</v>
      </c>
      <c r="Y18" s="13">
        <f t="shared" si="30"/>
        <v>0</v>
      </c>
      <c r="Z18" s="13">
        <f t="shared" si="30"/>
        <v>0</v>
      </c>
      <c r="AA18" s="13">
        <f t="shared" si="30"/>
        <v>0</v>
      </c>
      <c r="AB18" s="13">
        <f t="shared" si="30"/>
        <v>0</v>
      </c>
      <c r="AC18" s="13">
        <f t="shared" si="30"/>
        <v>0</v>
      </c>
      <c r="AD18" s="13">
        <f t="shared" si="30"/>
        <v>0</v>
      </c>
      <c r="AE18" s="13">
        <f t="shared" si="30"/>
        <v>0</v>
      </c>
      <c r="AF18" s="13">
        <f t="shared" si="30"/>
        <v>0</v>
      </c>
      <c r="AG18" s="13">
        <f t="shared" si="30"/>
        <v>0</v>
      </c>
      <c r="AH18" s="13">
        <f t="shared" ref="AH18:AQ18" si="31">SUM(AH16:AH17)</f>
        <v>0</v>
      </c>
      <c r="AI18" s="13">
        <f t="shared" si="31"/>
        <v>0</v>
      </c>
      <c r="AJ18" s="13">
        <f t="shared" si="31"/>
        <v>0</v>
      </c>
      <c r="AK18" s="13">
        <f t="shared" si="31"/>
        <v>0</v>
      </c>
      <c r="AL18" s="13">
        <f t="shared" si="31"/>
        <v>0</v>
      </c>
      <c r="AM18" s="13">
        <f t="shared" si="31"/>
        <v>0</v>
      </c>
      <c r="AN18" s="13">
        <f t="shared" si="31"/>
        <v>0</v>
      </c>
      <c r="AO18" s="13">
        <f t="shared" si="31"/>
        <v>0</v>
      </c>
      <c r="AP18" s="13">
        <f t="shared" si="31"/>
        <v>0</v>
      </c>
      <c r="AQ18" s="13">
        <f t="shared" si="31"/>
        <v>0</v>
      </c>
    </row>
    <row r="19" spans="2:43" x14ac:dyDescent="0.2">
      <c r="B19" s="3" t="s">
        <v>340</v>
      </c>
      <c r="C19" s="8">
        <f t="shared" si="29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2:43" ht="12" thickBot="1" x14ac:dyDescent="0.25">
      <c r="B20" s="20" t="s">
        <v>341</v>
      </c>
      <c r="C20" s="21">
        <f t="shared" si="29"/>
        <v>0</v>
      </c>
      <c r="D20" s="21">
        <f t="shared" ref="D20:AG20" si="32">SUM(D19:D19)</f>
        <v>0</v>
      </c>
      <c r="E20" s="21">
        <f t="shared" si="32"/>
        <v>0</v>
      </c>
      <c r="F20" s="21">
        <f t="shared" si="32"/>
        <v>0</v>
      </c>
      <c r="G20" s="21">
        <f t="shared" si="32"/>
        <v>0</v>
      </c>
      <c r="H20" s="21">
        <f t="shared" si="32"/>
        <v>0</v>
      </c>
      <c r="I20" s="21">
        <f t="shared" si="32"/>
        <v>0</v>
      </c>
      <c r="J20" s="21">
        <f t="shared" si="32"/>
        <v>0</v>
      </c>
      <c r="K20" s="21">
        <f t="shared" si="32"/>
        <v>0</v>
      </c>
      <c r="L20" s="21">
        <f t="shared" si="32"/>
        <v>0</v>
      </c>
      <c r="M20" s="21">
        <f t="shared" si="32"/>
        <v>0</v>
      </c>
      <c r="N20" s="21">
        <f t="shared" si="32"/>
        <v>0</v>
      </c>
      <c r="O20" s="21">
        <f t="shared" si="32"/>
        <v>0</v>
      </c>
      <c r="P20" s="21">
        <f t="shared" si="32"/>
        <v>0</v>
      </c>
      <c r="Q20" s="21">
        <f t="shared" si="32"/>
        <v>0</v>
      </c>
      <c r="R20" s="21">
        <f t="shared" si="32"/>
        <v>0</v>
      </c>
      <c r="S20" s="21">
        <f t="shared" si="32"/>
        <v>0</v>
      </c>
      <c r="T20" s="21">
        <f t="shared" si="32"/>
        <v>0</v>
      </c>
      <c r="U20" s="21">
        <f t="shared" si="32"/>
        <v>0</v>
      </c>
      <c r="V20" s="21">
        <f t="shared" si="32"/>
        <v>0</v>
      </c>
      <c r="W20" s="21">
        <f t="shared" si="32"/>
        <v>0</v>
      </c>
      <c r="X20" s="21">
        <f t="shared" si="32"/>
        <v>0</v>
      </c>
      <c r="Y20" s="21">
        <f t="shared" si="32"/>
        <v>0</v>
      </c>
      <c r="Z20" s="21">
        <f t="shared" si="32"/>
        <v>0</v>
      </c>
      <c r="AA20" s="21">
        <f t="shared" si="32"/>
        <v>0</v>
      </c>
      <c r="AB20" s="21">
        <f t="shared" si="32"/>
        <v>0</v>
      </c>
      <c r="AC20" s="21">
        <f t="shared" si="32"/>
        <v>0</v>
      </c>
      <c r="AD20" s="21">
        <f t="shared" si="32"/>
        <v>0</v>
      </c>
      <c r="AE20" s="21">
        <f t="shared" si="32"/>
        <v>0</v>
      </c>
      <c r="AF20" s="21">
        <f t="shared" si="32"/>
        <v>0</v>
      </c>
      <c r="AG20" s="21">
        <f t="shared" si="32"/>
        <v>0</v>
      </c>
      <c r="AH20" s="21">
        <f t="shared" ref="AH20:AQ20" si="33">SUM(AH19:AH19)</f>
        <v>0</v>
      </c>
      <c r="AI20" s="21">
        <f t="shared" si="33"/>
        <v>0</v>
      </c>
      <c r="AJ20" s="21">
        <f t="shared" si="33"/>
        <v>0</v>
      </c>
      <c r="AK20" s="21">
        <f t="shared" si="33"/>
        <v>0</v>
      </c>
      <c r="AL20" s="21">
        <f t="shared" si="33"/>
        <v>0</v>
      </c>
      <c r="AM20" s="21">
        <f t="shared" si="33"/>
        <v>0</v>
      </c>
      <c r="AN20" s="21">
        <f t="shared" si="33"/>
        <v>0</v>
      </c>
      <c r="AO20" s="21">
        <f t="shared" si="33"/>
        <v>0</v>
      </c>
      <c r="AP20" s="21">
        <f t="shared" si="33"/>
        <v>0</v>
      </c>
      <c r="AQ20" s="21">
        <f t="shared" si="33"/>
        <v>0</v>
      </c>
    </row>
    <row r="21" spans="2:43" ht="12" thickTop="1" x14ac:dyDescent="0.2">
      <c r="B21" s="22" t="s">
        <v>342</v>
      </c>
      <c r="C21" s="23">
        <f t="shared" si="29"/>
        <v>6000000</v>
      </c>
      <c r="D21" s="23">
        <f t="shared" ref="D21:AG21" si="34">SUM(D18,D20)</f>
        <v>0</v>
      </c>
      <c r="E21" s="23">
        <f t="shared" si="34"/>
        <v>1375000</v>
      </c>
      <c r="F21" s="23">
        <f t="shared" si="34"/>
        <v>1500000</v>
      </c>
      <c r="G21" s="23">
        <f t="shared" si="34"/>
        <v>1500000</v>
      </c>
      <c r="H21" s="23">
        <f t="shared" si="34"/>
        <v>1500000</v>
      </c>
      <c r="I21" s="23">
        <f t="shared" si="34"/>
        <v>125000</v>
      </c>
      <c r="J21" s="23">
        <f t="shared" si="34"/>
        <v>0</v>
      </c>
      <c r="K21" s="23">
        <f t="shared" si="34"/>
        <v>0</v>
      </c>
      <c r="L21" s="23">
        <f t="shared" si="34"/>
        <v>0</v>
      </c>
      <c r="M21" s="23">
        <f t="shared" si="34"/>
        <v>0</v>
      </c>
      <c r="N21" s="23">
        <f t="shared" si="34"/>
        <v>0</v>
      </c>
      <c r="O21" s="23">
        <f t="shared" si="34"/>
        <v>0</v>
      </c>
      <c r="P21" s="23">
        <f t="shared" si="34"/>
        <v>0</v>
      </c>
      <c r="Q21" s="23">
        <f t="shared" si="34"/>
        <v>0</v>
      </c>
      <c r="R21" s="23">
        <f t="shared" si="34"/>
        <v>0</v>
      </c>
      <c r="S21" s="23">
        <f t="shared" si="34"/>
        <v>0</v>
      </c>
      <c r="T21" s="23">
        <f t="shared" si="34"/>
        <v>0</v>
      </c>
      <c r="U21" s="23">
        <f t="shared" si="34"/>
        <v>0</v>
      </c>
      <c r="V21" s="23">
        <f t="shared" si="34"/>
        <v>0</v>
      </c>
      <c r="W21" s="23">
        <f t="shared" si="34"/>
        <v>0</v>
      </c>
      <c r="X21" s="23">
        <f t="shared" si="34"/>
        <v>0</v>
      </c>
      <c r="Y21" s="23">
        <f t="shared" si="34"/>
        <v>0</v>
      </c>
      <c r="Z21" s="23">
        <f t="shared" si="34"/>
        <v>0</v>
      </c>
      <c r="AA21" s="23">
        <f t="shared" si="34"/>
        <v>0</v>
      </c>
      <c r="AB21" s="23">
        <f t="shared" si="34"/>
        <v>0</v>
      </c>
      <c r="AC21" s="23">
        <f t="shared" si="34"/>
        <v>0</v>
      </c>
      <c r="AD21" s="23">
        <f t="shared" si="34"/>
        <v>0</v>
      </c>
      <c r="AE21" s="23">
        <f t="shared" si="34"/>
        <v>0</v>
      </c>
      <c r="AF21" s="23">
        <f t="shared" si="34"/>
        <v>0</v>
      </c>
      <c r="AG21" s="23">
        <f t="shared" si="34"/>
        <v>0</v>
      </c>
      <c r="AH21" s="23">
        <f t="shared" ref="AH21:AQ21" si="35">SUM(AH18,AH20)</f>
        <v>0</v>
      </c>
      <c r="AI21" s="23">
        <f t="shared" si="35"/>
        <v>0</v>
      </c>
      <c r="AJ21" s="23">
        <f t="shared" si="35"/>
        <v>0</v>
      </c>
      <c r="AK21" s="23">
        <f t="shared" si="35"/>
        <v>0</v>
      </c>
      <c r="AL21" s="23">
        <f t="shared" si="35"/>
        <v>0</v>
      </c>
      <c r="AM21" s="23">
        <f t="shared" si="35"/>
        <v>0</v>
      </c>
      <c r="AN21" s="23">
        <f t="shared" si="35"/>
        <v>0</v>
      </c>
      <c r="AO21" s="23">
        <f t="shared" si="35"/>
        <v>0</v>
      </c>
      <c r="AP21" s="23">
        <f t="shared" si="35"/>
        <v>0</v>
      </c>
      <c r="AQ21" s="23">
        <f t="shared" si="35"/>
        <v>0</v>
      </c>
    </row>
    <row r="24" spans="2:43" x14ac:dyDescent="0.2">
      <c r="C24" s="3"/>
      <c r="D24" s="3" t="s">
        <v>279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2:43" x14ac:dyDescent="0.2">
      <c r="B25" s="4" t="s">
        <v>345</v>
      </c>
      <c r="C25" s="4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  <c r="AH25" s="3">
        <v>31</v>
      </c>
      <c r="AI25" s="3">
        <v>32</v>
      </c>
      <c r="AJ25" s="3">
        <v>33</v>
      </c>
      <c r="AK25" s="3">
        <v>34</v>
      </c>
      <c r="AL25" s="3">
        <v>35</v>
      </c>
      <c r="AM25" s="3">
        <v>36</v>
      </c>
      <c r="AN25" s="3">
        <v>37</v>
      </c>
      <c r="AO25" s="3">
        <v>38</v>
      </c>
      <c r="AP25" s="3">
        <v>39</v>
      </c>
      <c r="AQ25" s="3">
        <v>40</v>
      </c>
    </row>
    <row r="26" spans="2:43" x14ac:dyDescent="0.2">
      <c r="B26" s="154" t="s">
        <v>346</v>
      </c>
      <c r="C26" s="154" t="s">
        <v>281</v>
      </c>
      <c r="D26" s="295">
        <f t="shared" ref="D26:AG26" si="36">D4</f>
        <v>2025</v>
      </c>
      <c r="E26" s="295">
        <f t="shared" si="36"/>
        <v>2026</v>
      </c>
      <c r="F26" s="295">
        <f t="shared" si="36"/>
        <v>2027</v>
      </c>
      <c r="G26" s="295">
        <f t="shared" si="36"/>
        <v>2028</v>
      </c>
      <c r="H26" s="295">
        <f t="shared" si="36"/>
        <v>2029</v>
      </c>
      <c r="I26" s="295">
        <f t="shared" si="36"/>
        <v>2030</v>
      </c>
      <c r="J26" s="295">
        <f t="shared" si="36"/>
        <v>2031</v>
      </c>
      <c r="K26" s="295">
        <f t="shared" si="36"/>
        <v>2032</v>
      </c>
      <c r="L26" s="295">
        <f t="shared" si="36"/>
        <v>2033</v>
      </c>
      <c r="M26" s="295">
        <f t="shared" si="36"/>
        <v>2034</v>
      </c>
      <c r="N26" s="295">
        <f t="shared" si="36"/>
        <v>2035</v>
      </c>
      <c r="O26" s="295">
        <f t="shared" si="36"/>
        <v>2036</v>
      </c>
      <c r="P26" s="295">
        <f t="shared" si="36"/>
        <v>2037</v>
      </c>
      <c r="Q26" s="295">
        <f t="shared" si="36"/>
        <v>2038</v>
      </c>
      <c r="R26" s="295">
        <f t="shared" si="36"/>
        <v>2039</v>
      </c>
      <c r="S26" s="295">
        <f t="shared" si="36"/>
        <v>2040</v>
      </c>
      <c r="T26" s="295">
        <f t="shared" si="36"/>
        <v>2041</v>
      </c>
      <c r="U26" s="295">
        <f t="shared" si="36"/>
        <v>2042</v>
      </c>
      <c r="V26" s="295">
        <f t="shared" si="36"/>
        <v>2043</v>
      </c>
      <c r="W26" s="295">
        <f t="shared" si="36"/>
        <v>2044</v>
      </c>
      <c r="X26" s="295">
        <f t="shared" si="36"/>
        <v>2045</v>
      </c>
      <c r="Y26" s="295">
        <f t="shared" si="36"/>
        <v>2046</v>
      </c>
      <c r="Z26" s="295">
        <f t="shared" si="36"/>
        <v>2047</v>
      </c>
      <c r="AA26" s="295">
        <f t="shared" si="36"/>
        <v>2048</v>
      </c>
      <c r="AB26" s="295">
        <f t="shared" si="36"/>
        <v>2049</v>
      </c>
      <c r="AC26" s="295">
        <f t="shared" si="36"/>
        <v>2050</v>
      </c>
      <c r="AD26" s="295">
        <f t="shared" si="36"/>
        <v>2051</v>
      </c>
      <c r="AE26" s="295">
        <f t="shared" si="36"/>
        <v>2052</v>
      </c>
      <c r="AF26" s="295">
        <f t="shared" si="36"/>
        <v>2053</v>
      </c>
      <c r="AG26" s="295">
        <f t="shared" si="36"/>
        <v>2054</v>
      </c>
      <c r="AH26" s="295">
        <f t="shared" ref="AH26:AQ26" si="37">AH4</f>
        <v>2055</v>
      </c>
      <c r="AI26" s="295">
        <f t="shared" si="37"/>
        <v>2056</v>
      </c>
      <c r="AJ26" s="295">
        <f t="shared" si="37"/>
        <v>2057</v>
      </c>
      <c r="AK26" s="295">
        <f t="shared" si="37"/>
        <v>2058</v>
      </c>
      <c r="AL26" s="295">
        <f t="shared" si="37"/>
        <v>2059</v>
      </c>
      <c r="AM26" s="295">
        <f t="shared" si="37"/>
        <v>2060</v>
      </c>
      <c r="AN26" s="295">
        <f t="shared" si="37"/>
        <v>2061</v>
      </c>
      <c r="AO26" s="295">
        <f t="shared" si="37"/>
        <v>2062</v>
      </c>
      <c r="AP26" s="295">
        <f t="shared" si="37"/>
        <v>2063</v>
      </c>
      <c r="AQ26" s="295">
        <f t="shared" si="37"/>
        <v>2064</v>
      </c>
    </row>
    <row r="27" spans="2:43" x14ac:dyDescent="0.2">
      <c r="B27" s="3" t="s">
        <v>337</v>
      </c>
      <c r="C27" s="8">
        <f t="shared" ref="C27:C32" si="38">SUM(D27:AQ27)</f>
        <v>6000000</v>
      </c>
      <c r="D27" s="8">
        <f t="shared" ref="D27:AG27" si="39">D16-D5</f>
        <v>0</v>
      </c>
      <c r="E27" s="8">
        <f t="shared" si="39"/>
        <v>1375000</v>
      </c>
      <c r="F27" s="8">
        <f t="shared" si="39"/>
        <v>1500000</v>
      </c>
      <c r="G27" s="8">
        <f t="shared" si="39"/>
        <v>1500000</v>
      </c>
      <c r="H27" s="8">
        <f t="shared" si="39"/>
        <v>1500000</v>
      </c>
      <c r="I27" s="8">
        <f t="shared" si="39"/>
        <v>125000</v>
      </c>
      <c r="J27" s="8">
        <f t="shared" si="39"/>
        <v>0</v>
      </c>
      <c r="K27" s="8">
        <f t="shared" si="39"/>
        <v>0</v>
      </c>
      <c r="L27" s="8">
        <f t="shared" si="39"/>
        <v>0</v>
      </c>
      <c r="M27" s="8">
        <f t="shared" si="39"/>
        <v>0</v>
      </c>
      <c r="N27" s="8">
        <f t="shared" si="39"/>
        <v>0</v>
      </c>
      <c r="O27" s="8">
        <f t="shared" si="39"/>
        <v>0</v>
      </c>
      <c r="P27" s="8">
        <f t="shared" si="39"/>
        <v>0</v>
      </c>
      <c r="Q27" s="8">
        <f t="shared" si="39"/>
        <v>0</v>
      </c>
      <c r="R27" s="8">
        <f t="shared" si="39"/>
        <v>0</v>
      </c>
      <c r="S27" s="8">
        <f t="shared" si="39"/>
        <v>0</v>
      </c>
      <c r="T27" s="8">
        <f t="shared" si="39"/>
        <v>0</v>
      </c>
      <c r="U27" s="8">
        <f t="shared" si="39"/>
        <v>0</v>
      </c>
      <c r="V27" s="8">
        <f t="shared" si="39"/>
        <v>0</v>
      </c>
      <c r="W27" s="8">
        <f t="shared" si="39"/>
        <v>0</v>
      </c>
      <c r="X27" s="8">
        <f t="shared" si="39"/>
        <v>0</v>
      </c>
      <c r="Y27" s="8">
        <f t="shared" si="39"/>
        <v>0</v>
      </c>
      <c r="Z27" s="8">
        <f t="shared" si="39"/>
        <v>0</v>
      </c>
      <c r="AA27" s="8">
        <f t="shared" si="39"/>
        <v>0</v>
      </c>
      <c r="AB27" s="8">
        <f t="shared" si="39"/>
        <v>0</v>
      </c>
      <c r="AC27" s="8">
        <f t="shared" si="39"/>
        <v>0</v>
      </c>
      <c r="AD27" s="8">
        <f t="shared" si="39"/>
        <v>0</v>
      </c>
      <c r="AE27" s="8">
        <f t="shared" si="39"/>
        <v>0</v>
      </c>
      <c r="AF27" s="8">
        <f t="shared" si="39"/>
        <v>0</v>
      </c>
      <c r="AG27" s="8">
        <f t="shared" si="39"/>
        <v>0</v>
      </c>
      <c r="AH27" s="8">
        <f t="shared" ref="AH27:AQ27" si="40">AH16-AH5</f>
        <v>0</v>
      </c>
      <c r="AI27" s="8">
        <f t="shared" si="40"/>
        <v>0</v>
      </c>
      <c r="AJ27" s="8">
        <f t="shared" si="40"/>
        <v>0</v>
      </c>
      <c r="AK27" s="8">
        <f t="shared" si="40"/>
        <v>0</v>
      </c>
      <c r="AL27" s="8">
        <f t="shared" si="40"/>
        <v>0</v>
      </c>
      <c r="AM27" s="8">
        <f t="shared" si="40"/>
        <v>0</v>
      </c>
      <c r="AN27" s="8">
        <f t="shared" si="40"/>
        <v>0</v>
      </c>
      <c r="AO27" s="8">
        <f t="shared" si="40"/>
        <v>0</v>
      </c>
      <c r="AP27" s="8">
        <f t="shared" si="40"/>
        <v>0</v>
      </c>
      <c r="AQ27" s="8">
        <f t="shared" si="40"/>
        <v>0</v>
      </c>
    </row>
    <row r="28" spans="2:43" x14ac:dyDescent="0.2">
      <c r="B28" s="3" t="s">
        <v>338</v>
      </c>
      <c r="C28" s="8">
        <f t="shared" si="38"/>
        <v>0</v>
      </c>
      <c r="D28" s="8">
        <f t="shared" ref="D28:AG28" si="41">D17-D6</f>
        <v>0</v>
      </c>
      <c r="E28" s="8">
        <f t="shared" si="41"/>
        <v>0</v>
      </c>
      <c r="F28" s="8">
        <f t="shared" si="41"/>
        <v>0</v>
      </c>
      <c r="G28" s="8">
        <f t="shared" si="41"/>
        <v>0</v>
      </c>
      <c r="H28" s="8">
        <f t="shared" si="41"/>
        <v>0</v>
      </c>
      <c r="I28" s="8">
        <f t="shared" si="41"/>
        <v>0</v>
      </c>
      <c r="J28" s="8">
        <f t="shared" si="41"/>
        <v>0</v>
      </c>
      <c r="K28" s="8">
        <f t="shared" si="41"/>
        <v>0</v>
      </c>
      <c r="L28" s="8">
        <f t="shared" si="41"/>
        <v>0</v>
      </c>
      <c r="M28" s="8">
        <f t="shared" si="41"/>
        <v>0</v>
      </c>
      <c r="N28" s="8">
        <f t="shared" si="41"/>
        <v>0</v>
      </c>
      <c r="O28" s="8">
        <f t="shared" si="41"/>
        <v>0</v>
      </c>
      <c r="P28" s="8">
        <f t="shared" si="41"/>
        <v>0</v>
      </c>
      <c r="Q28" s="8">
        <f t="shared" si="41"/>
        <v>0</v>
      </c>
      <c r="R28" s="8">
        <f t="shared" si="41"/>
        <v>0</v>
      </c>
      <c r="S28" s="8">
        <f t="shared" si="41"/>
        <v>0</v>
      </c>
      <c r="T28" s="8">
        <f t="shared" si="41"/>
        <v>0</v>
      </c>
      <c r="U28" s="8">
        <f t="shared" si="41"/>
        <v>0</v>
      </c>
      <c r="V28" s="8">
        <f t="shared" si="41"/>
        <v>0</v>
      </c>
      <c r="W28" s="8">
        <f t="shared" si="41"/>
        <v>0</v>
      </c>
      <c r="X28" s="8">
        <f t="shared" si="41"/>
        <v>0</v>
      </c>
      <c r="Y28" s="8">
        <f t="shared" si="41"/>
        <v>0</v>
      </c>
      <c r="Z28" s="8">
        <f t="shared" si="41"/>
        <v>0</v>
      </c>
      <c r="AA28" s="8">
        <f t="shared" si="41"/>
        <v>0</v>
      </c>
      <c r="AB28" s="8">
        <f t="shared" si="41"/>
        <v>0</v>
      </c>
      <c r="AC28" s="8">
        <f t="shared" si="41"/>
        <v>0</v>
      </c>
      <c r="AD28" s="8">
        <f t="shared" si="41"/>
        <v>0</v>
      </c>
      <c r="AE28" s="8">
        <f t="shared" si="41"/>
        <v>0</v>
      </c>
      <c r="AF28" s="8">
        <f t="shared" si="41"/>
        <v>0</v>
      </c>
      <c r="AG28" s="8">
        <f t="shared" si="41"/>
        <v>0</v>
      </c>
      <c r="AH28" s="8">
        <f t="shared" ref="AH28:AQ28" si="42">AH17-AH6</f>
        <v>0</v>
      </c>
      <c r="AI28" s="8">
        <f t="shared" si="42"/>
        <v>0</v>
      </c>
      <c r="AJ28" s="8">
        <f t="shared" si="42"/>
        <v>0</v>
      </c>
      <c r="AK28" s="8">
        <f t="shared" si="42"/>
        <v>0</v>
      </c>
      <c r="AL28" s="8">
        <f t="shared" si="42"/>
        <v>0</v>
      </c>
      <c r="AM28" s="8">
        <f t="shared" si="42"/>
        <v>0</v>
      </c>
      <c r="AN28" s="8">
        <f t="shared" si="42"/>
        <v>0</v>
      </c>
      <c r="AO28" s="8">
        <f t="shared" si="42"/>
        <v>0</v>
      </c>
      <c r="AP28" s="8">
        <f t="shared" si="42"/>
        <v>0</v>
      </c>
      <c r="AQ28" s="8">
        <f t="shared" si="42"/>
        <v>0</v>
      </c>
    </row>
    <row r="29" spans="2:43" x14ac:dyDescent="0.2">
      <c r="B29" s="4" t="s">
        <v>339</v>
      </c>
      <c r="C29" s="13">
        <f t="shared" si="38"/>
        <v>6000000</v>
      </c>
      <c r="D29" s="13">
        <f t="shared" ref="D29:AG29" si="43">SUM(D27:D28)</f>
        <v>0</v>
      </c>
      <c r="E29" s="13">
        <f t="shared" si="43"/>
        <v>1375000</v>
      </c>
      <c r="F29" s="13">
        <f t="shared" si="43"/>
        <v>1500000</v>
      </c>
      <c r="G29" s="13">
        <f t="shared" si="43"/>
        <v>1500000</v>
      </c>
      <c r="H29" s="13">
        <f t="shared" si="43"/>
        <v>1500000</v>
      </c>
      <c r="I29" s="13">
        <f t="shared" si="43"/>
        <v>125000</v>
      </c>
      <c r="J29" s="13">
        <f t="shared" si="43"/>
        <v>0</v>
      </c>
      <c r="K29" s="13">
        <f t="shared" si="43"/>
        <v>0</v>
      </c>
      <c r="L29" s="13">
        <f t="shared" si="43"/>
        <v>0</v>
      </c>
      <c r="M29" s="13">
        <f t="shared" si="43"/>
        <v>0</v>
      </c>
      <c r="N29" s="13">
        <f t="shared" si="43"/>
        <v>0</v>
      </c>
      <c r="O29" s="13">
        <f t="shared" si="43"/>
        <v>0</v>
      </c>
      <c r="P29" s="13">
        <f t="shared" si="43"/>
        <v>0</v>
      </c>
      <c r="Q29" s="13">
        <f t="shared" si="43"/>
        <v>0</v>
      </c>
      <c r="R29" s="13">
        <f t="shared" si="43"/>
        <v>0</v>
      </c>
      <c r="S29" s="13">
        <f t="shared" si="43"/>
        <v>0</v>
      </c>
      <c r="T29" s="13">
        <f t="shared" si="43"/>
        <v>0</v>
      </c>
      <c r="U29" s="13">
        <f t="shared" si="43"/>
        <v>0</v>
      </c>
      <c r="V29" s="13">
        <f t="shared" si="43"/>
        <v>0</v>
      </c>
      <c r="W29" s="13">
        <f t="shared" si="43"/>
        <v>0</v>
      </c>
      <c r="X29" s="13">
        <f t="shared" si="43"/>
        <v>0</v>
      </c>
      <c r="Y29" s="13">
        <f t="shared" si="43"/>
        <v>0</v>
      </c>
      <c r="Z29" s="13">
        <f t="shared" si="43"/>
        <v>0</v>
      </c>
      <c r="AA29" s="13">
        <f t="shared" si="43"/>
        <v>0</v>
      </c>
      <c r="AB29" s="13">
        <f t="shared" si="43"/>
        <v>0</v>
      </c>
      <c r="AC29" s="13">
        <f t="shared" si="43"/>
        <v>0</v>
      </c>
      <c r="AD29" s="13">
        <f t="shared" si="43"/>
        <v>0</v>
      </c>
      <c r="AE29" s="13">
        <f t="shared" si="43"/>
        <v>0</v>
      </c>
      <c r="AF29" s="13">
        <f t="shared" si="43"/>
        <v>0</v>
      </c>
      <c r="AG29" s="13">
        <f t="shared" si="43"/>
        <v>0</v>
      </c>
      <c r="AH29" s="13">
        <f t="shared" ref="AH29:AQ29" si="44">SUM(AH27:AH28)</f>
        <v>0</v>
      </c>
      <c r="AI29" s="13">
        <f t="shared" si="44"/>
        <v>0</v>
      </c>
      <c r="AJ29" s="13">
        <f t="shared" si="44"/>
        <v>0</v>
      </c>
      <c r="AK29" s="13">
        <f t="shared" si="44"/>
        <v>0</v>
      </c>
      <c r="AL29" s="13">
        <f t="shared" si="44"/>
        <v>0</v>
      </c>
      <c r="AM29" s="13">
        <f t="shared" si="44"/>
        <v>0</v>
      </c>
      <c r="AN29" s="13">
        <f t="shared" si="44"/>
        <v>0</v>
      </c>
      <c r="AO29" s="13">
        <f t="shared" si="44"/>
        <v>0</v>
      </c>
      <c r="AP29" s="13">
        <f t="shared" si="44"/>
        <v>0</v>
      </c>
      <c r="AQ29" s="13">
        <f t="shared" si="44"/>
        <v>0</v>
      </c>
    </row>
    <row r="30" spans="2:43" x14ac:dyDescent="0.2">
      <c r="B30" s="3" t="s">
        <v>340</v>
      </c>
      <c r="C30" s="8">
        <f t="shared" si="38"/>
        <v>0</v>
      </c>
      <c r="D30" s="8">
        <f t="shared" ref="D30:AG30" si="45">D19-D8</f>
        <v>0</v>
      </c>
      <c r="E30" s="8">
        <f t="shared" si="45"/>
        <v>0</v>
      </c>
      <c r="F30" s="8">
        <f t="shared" si="45"/>
        <v>0</v>
      </c>
      <c r="G30" s="8">
        <f t="shared" si="45"/>
        <v>0</v>
      </c>
      <c r="H30" s="8">
        <f t="shared" si="45"/>
        <v>0</v>
      </c>
      <c r="I30" s="8">
        <f t="shared" si="45"/>
        <v>0</v>
      </c>
      <c r="J30" s="8">
        <f t="shared" si="45"/>
        <v>0</v>
      </c>
      <c r="K30" s="8">
        <f t="shared" si="45"/>
        <v>0</v>
      </c>
      <c r="L30" s="8">
        <f t="shared" si="45"/>
        <v>0</v>
      </c>
      <c r="M30" s="8">
        <f t="shared" si="45"/>
        <v>0</v>
      </c>
      <c r="N30" s="8">
        <f t="shared" si="45"/>
        <v>0</v>
      </c>
      <c r="O30" s="8">
        <f t="shared" si="45"/>
        <v>0</v>
      </c>
      <c r="P30" s="8">
        <f t="shared" si="45"/>
        <v>0</v>
      </c>
      <c r="Q30" s="8">
        <f t="shared" si="45"/>
        <v>0</v>
      </c>
      <c r="R30" s="8">
        <f t="shared" si="45"/>
        <v>0</v>
      </c>
      <c r="S30" s="8">
        <f t="shared" si="45"/>
        <v>0</v>
      </c>
      <c r="T30" s="8">
        <f t="shared" si="45"/>
        <v>0</v>
      </c>
      <c r="U30" s="8">
        <f t="shared" si="45"/>
        <v>0</v>
      </c>
      <c r="V30" s="8">
        <f t="shared" si="45"/>
        <v>0</v>
      </c>
      <c r="W30" s="8">
        <f t="shared" si="45"/>
        <v>0</v>
      </c>
      <c r="X30" s="8">
        <f t="shared" si="45"/>
        <v>0</v>
      </c>
      <c r="Y30" s="8">
        <f t="shared" si="45"/>
        <v>0</v>
      </c>
      <c r="Z30" s="8">
        <f t="shared" si="45"/>
        <v>0</v>
      </c>
      <c r="AA30" s="8">
        <f t="shared" si="45"/>
        <v>0</v>
      </c>
      <c r="AB30" s="8">
        <f t="shared" si="45"/>
        <v>0</v>
      </c>
      <c r="AC30" s="8">
        <f t="shared" si="45"/>
        <v>0</v>
      </c>
      <c r="AD30" s="8">
        <f t="shared" si="45"/>
        <v>0</v>
      </c>
      <c r="AE30" s="8">
        <f t="shared" si="45"/>
        <v>0</v>
      </c>
      <c r="AF30" s="8">
        <f t="shared" si="45"/>
        <v>0</v>
      </c>
      <c r="AG30" s="8">
        <f t="shared" si="45"/>
        <v>0</v>
      </c>
      <c r="AH30" s="8">
        <f t="shared" ref="AH30:AQ30" si="46">AH19-AH8</f>
        <v>0</v>
      </c>
      <c r="AI30" s="8">
        <f t="shared" si="46"/>
        <v>0</v>
      </c>
      <c r="AJ30" s="8">
        <f t="shared" si="46"/>
        <v>0</v>
      </c>
      <c r="AK30" s="8">
        <f t="shared" si="46"/>
        <v>0</v>
      </c>
      <c r="AL30" s="8">
        <f t="shared" si="46"/>
        <v>0</v>
      </c>
      <c r="AM30" s="8">
        <f t="shared" si="46"/>
        <v>0</v>
      </c>
      <c r="AN30" s="8">
        <f t="shared" si="46"/>
        <v>0</v>
      </c>
      <c r="AO30" s="8">
        <f t="shared" si="46"/>
        <v>0</v>
      </c>
      <c r="AP30" s="8">
        <f t="shared" si="46"/>
        <v>0</v>
      </c>
      <c r="AQ30" s="8">
        <f t="shared" si="46"/>
        <v>0</v>
      </c>
    </row>
    <row r="31" spans="2:43" ht="12" thickBot="1" x14ac:dyDescent="0.25">
      <c r="B31" s="20" t="s">
        <v>341</v>
      </c>
      <c r="C31" s="21">
        <f t="shared" si="38"/>
        <v>0</v>
      </c>
      <c r="D31" s="21">
        <f t="shared" ref="D31:AG31" si="47">SUM(D30:D30)</f>
        <v>0</v>
      </c>
      <c r="E31" s="21">
        <f t="shared" si="47"/>
        <v>0</v>
      </c>
      <c r="F31" s="21">
        <f t="shared" si="47"/>
        <v>0</v>
      </c>
      <c r="G31" s="21">
        <f t="shared" si="47"/>
        <v>0</v>
      </c>
      <c r="H31" s="21">
        <f t="shared" si="47"/>
        <v>0</v>
      </c>
      <c r="I31" s="21">
        <f t="shared" si="47"/>
        <v>0</v>
      </c>
      <c r="J31" s="21">
        <f t="shared" si="47"/>
        <v>0</v>
      </c>
      <c r="K31" s="21">
        <f t="shared" si="47"/>
        <v>0</v>
      </c>
      <c r="L31" s="21">
        <f t="shared" si="47"/>
        <v>0</v>
      </c>
      <c r="M31" s="21">
        <f t="shared" si="47"/>
        <v>0</v>
      </c>
      <c r="N31" s="21">
        <f t="shared" si="47"/>
        <v>0</v>
      </c>
      <c r="O31" s="21">
        <f t="shared" si="47"/>
        <v>0</v>
      </c>
      <c r="P31" s="21">
        <f t="shared" si="47"/>
        <v>0</v>
      </c>
      <c r="Q31" s="21">
        <f t="shared" si="47"/>
        <v>0</v>
      </c>
      <c r="R31" s="21">
        <f t="shared" si="47"/>
        <v>0</v>
      </c>
      <c r="S31" s="21">
        <f t="shared" si="47"/>
        <v>0</v>
      </c>
      <c r="T31" s="21">
        <f t="shared" si="47"/>
        <v>0</v>
      </c>
      <c r="U31" s="21">
        <f t="shared" si="47"/>
        <v>0</v>
      </c>
      <c r="V31" s="21">
        <f t="shared" si="47"/>
        <v>0</v>
      </c>
      <c r="W31" s="21">
        <f t="shared" si="47"/>
        <v>0</v>
      </c>
      <c r="X31" s="21">
        <f t="shared" si="47"/>
        <v>0</v>
      </c>
      <c r="Y31" s="21">
        <f t="shared" si="47"/>
        <v>0</v>
      </c>
      <c r="Z31" s="21">
        <f t="shared" si="47"/>
        <v>0</v>
      </c>
      <c r="AA31" s="21">
        <f t="shared" si="47"/>
        <v>0</v>
      </c>
      <c r="AB31" s="21">
        <f t="shared" si="47"/>
        <v>0</v>
      </c>
      <c r="AC31" s="21">
        <f t="shared" si="47"/>
        <v>0</v>
      </c>
      <c r="AD31" s="21">
        <f t="shared" si="47"/>
        <v>0</v>
      </c>
      <c r="AE31" s="21">
        <f t="shared" si="47"/>
        <v>0</v>
      </c>
      <c r="AF31" s="21">
        <f t="shared" si="47"/>
        <v>0</v>
      </c>
      <c r="AG31" s="21">
        <f t="shared" si="47"/>
        <v>0</v>
      </c>
      <c r="AH31" s="21">
        <f t="shared" ref="AH31:AQ31" si="48">SUM(AH30:AH30)</f>
        <v>0</v>
      </c>
      <c r="AI31" s="21">
        <f t="shared" si="48"/>
        <v>0</v>
      </c>
      <c r="AJ31" s="21">
        <f t="shared" si="48"/>
        <v>0</v>
      </c>
      <c r="AK31" s="21">
        <f t="shared" si="48"/>
        <v>0</v>
      </c>
      <c r="AL31" s="21">
        <f t="shared" si="48"/>
        <v>0</v>
      </c>
      <c r="AM31" s="21">
        <f t="shared" si="48"/>
        <v>0</v>
      </c>
      <c r="AN31" s="21">
        <f t="shared" si="48"/>
        <v>0</v>
      </c>
      <c r="AO31" s="21">
        <f t="shared" si="48"/>
        <v>0</v>
      </c>
      <c r="AP31" s="21">
        <f t="shared" si="48"/>
        <v>0</v>
      </c>
      <c r="AQ31" s="21">
        <f t="shared" si="48"/>
        <v>0</v>
      </c>
    </row>
    <row r="32" spans="2:43" ht="12" thickTop="1" x14ac:dyDescent="0.2">
      <c r="B32" s="22" t="s">
        <v>342</v>
      </c>
      <c r="C32" s="23">
        <f t="shared" si="38"/>
        <v>6000000</v>
      </c>
      <c r="D32" s="23">
        <f t="shared" ref="D32:AG32" si="49">SUM(D29,D31)</f>
        <v>0</v>
      </c>
      <c r="E32" s="23">
        <f t="shared" si="49"/>
        <v>1375000</v>
      </c>
      <c r="F32" s="23">
        <f t="shared" si="49"/>
        <v>1500000</v>
      </c>
      <c r="G32" s="23">
        <f t="shared" si="49"/>
        <v>1500000</v>
      </c>
      <c r="H32" s="23">
        <f t="shared" si="49"/>
        <v>1500000</v>
      </c>
      <c r="I32" s="23">
        <f t="shared" si="49"/>
        <v>125000</v>
      </c>
      <c r="J32" s="23">
        <f t="shared" si="49"/>
        <v>0</v>
      </c>
      <c r="K32" s="23">
        <f t="shared" si="49"/>
        <v>0</v>
      </c>
      <c r="L32" s="23">
        <f t="shared" si="49"/>
        <v>0</v>
      </c>
      <c r="M32" s="23">
        <f t="shared" si="49"/>
        <v>0</v>
      </c>
      <c r="N32" s="23">
        <f t="shared" si="49"/>
        <v>0</v>
      </c>
      <c r="O32" s="23">
        <f t="shared" si="49"/>
        <v>0</v>
      </c>
      <c r="P32" s="23">
        <f t="shared" si="49"/>
        <v>0</v>
      </c>
      <c r="Q32" s="23">
        <f t="shared" si="49"/>
        <v>0</v>
      </c>
      <c r="R32" s="23">
        <f t="shared" si="49"/>
        <v>0</v>
      </c>
      <c r="S32" s="23">
        <f t="shared" si="49"/>
        <v>0</v>
      </c>
      <c r="T32" s="23">
        <f t="shared" si="49"/>
        <v>0</v>
      </c>
      <c r="U32" s="23">
        <f t="shared" si="49"/>
        <v>0</v>
      </c>
      <c r="V32" s="23">
        <f t="shared" si="49"/>
        <v>0</v>
      </c>
      <c r="W32" s="23">
        <f t="shared" si="49"/>
        <v>0</v>
      </c>
      <c r="X32" s="23">
        <f t="shared" si="49"/>
        <v>0</v>
      </c>
      <c r="Y32" s="23">
        <f t="shared" si="49"/>
        <v>0</v>
      </c>
      <c r="Z32" s="23">
        <f t="shared" si="49"/>
        <v>0</v>
      </c>
      <c r="AA32" s="23">
        <f t="shared" si="49"/>
        <v>0</v>
      </c>
      <c r="AB32" s="23">
        <f t="shared" si="49"/>
        <v>0</v>
      </c>
      <c r="AC32" s="23">
        <f t="shared" si="49"/>
        <v>0</v>
      </c>
      <c r="AD32" s="23">
        <f t="shared" si="49"/>
        <v>0</v>
      </c>
      <c r="AE32" s="23">
        <f t="shared" si="49"/>
        <v>0</v>
      </c>
      <c r="AF32" s="23">
        <f t="shared" si="49"/>
        <v>0</v>
      </c>
      <c r="AG32" s="23">
        <f t="shared" si="49"/>
        <v>0</v>
      </c>
      <c r="AH32" s="23">
        <f t="shared" ref="AH32:AQ32" si="50">SUM(AH29,AH31)</f>
        <v>0</v>
      </c>
      <c r="AI32" s="23">
        <f t="shared" si="50"/>
        <v>0</v>
      </c>
      <c r="AJ32" s="23">
        <f t="shared" si="50"/>
        <v>0</v>
      </c>
      <c r="AK32" s="23">
        <f t="shared" si="50"/>
        <v>0</v>
      </c>
      <c r="AL32" s="23">
        <f t="shared" si="50"/>
        <v>0</v>
      </c>
      <c r="AM32" s="23">
        <f t="shared" si="50"/>
        <v>0</v>
      </c>
      <c r="AN32" s="23">
        <f t="shared" si="50"/>
        <v>0</v>
      </c>
      <c r="AO32" s="23">
        <f t="shared" si="50"/>
        <v>0</v>
      </c>
      <c r="AP32" s="23">
        <f t="shared" si="50"/>
        <v>0</v>
      </c>
      <c r="AQ32" s="23">
        <f t="shared" si="50"/>
        <v>0</v>
      </c>
    </row>
    <row r="35" spans="2:43" x14ac:dyDescent="0.2">
      <c r="C35" s="3"/>
      <c r="D35" s="3" t="s">
        <v>279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2:43" x14ac:dyDescent="0.2">
      <c r="B36" s="4" t="s">
        <v>347</v>
      </c>
      <c r="C36" s="4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  <c r="AH36" s="3">
        <v>31</v>
      </c>
      <c r="AI36" s="3">
        <v>32</v>
      </c>
      <c r="AJ36" s="3">
        <v>33</v>
      </c>
      <c r="AK36" s="3">
        <v>34</v>
      </c>
      <c r="AL36" s="3">
        <v>35</v>
      </c>
      <c r="AM36" s="3">
        <v>36</v>
      </c>
      <c r="AN36" s="3">
        <v>37</v>
      </c>
      <c r="AO36" s="3">
        <v>38</v>
      </c>
      <c r="AP36" s="3">
        <v>39</v>
      </c>
      <c r="AQ36" s="3">
        <v>40</v>
      </c>
    </row>
    <row r="37" spans="2:43" x14ac:dyDescent="0.2">
      <c r="B37" s="154" t="s">
        <v>346</v>
      </c>
      <c r="C37" s="154" t="s">
        <v>281</v>
      </c>
      <c r="D37" s="295">
        <f t="shared" ref="D37:AG37" si="51">D4</f>
        <v>2025</v>
      </c>
      <c r="E37" s="295">
        <f t="shared" si="51"/>
        <v>2026</v>
      </c>
      <c r="F37" s="295">
        <f t="shared" si="51"/>
        <v>2027</v>
      </c>
      <c r="G37" s="295">
        <f t="shared" si="51"/>
        <v>2028</v>
      </c>
      <c r="H37" s="295">
        <f t="shared" si="51"/>
        <v>2029</v>
      </c>
      <c r="I37" s="295">
        <f t="shared" si="51"/>
        <v>2030</v>
      </c>
      <c r="J37" s="295">
        <f t="shared" si="51"/>
        <v>2031</v>
      </c>
      <c r="K37" s="295">
        <f t="shared" si="51"/>
        <v>2032</v>
      </c>
      <c r="L37" s="295">
        <f t="shared" si="51"/>
        <v>2033</v>
      </c>
      <c r="M37" s="295">
        <f t="shared" si="51"/>
        <v>2034</v>
      </c>
      <c r="N37" s="295">
        <f t="shared" si="51"/>
        <v>2035</v>
      </c>
      <c r="O37" s="295">
        <f t="shared" si="51"/>
        <v>2036</v>
      </c>
      <c r="P37" s="295">
        <f t="shared" si="51"/>
        <v>2037</v>
      </c>
      <c r="Q37" s="295">
        <f t="shared" si="51"/>
        <v>2038</v>
      </c>
      <c r="R37" s="295">
        <f t="shared" si="51"/>
        <v>2039</v>
      </c>
      <c r="S37" s="295">
        <f t="shared" si="51"/>
        <v>2040</v>
      </c>
      <c r="T37" s="295">
        <f t="shared" si="51"/>
        <v>2041</v>
      </c>
      <c r="U37" s="295">
        <f t="shared" si="51"/>
        <v>2042</v>
      </c>
      <c r="V37" s="295">
        <f t="shared" si="51"/>
        <v>2043</v>
      </c>
      <c r="W37" s="295">
        <f t="shared" si="51"/>
        <v>2044</v>
      </c>
      <c r="X37" s="295">
        <f t="shared" si="51"/>
        <v>2045</v>
      </c>
      <c r="Y37" s="295">
        <f t="shared" si="51"/>
        <v>2046</v>
      </c>
      <c r="Z37" s="295">
        <f t="shared" si="51"/>
        <v>2047</v>
      </c>
      <c r="AA37" s="295">
        <f t="shared" si="51"/>
        <v>2048</v>
      </c>
      <c r="AB37" s="295">
        <f t="shared" si="51"/>
        <v>2049</v>
      </c>
      <c r="AC37" s="295">
        <f t="shared" si="51"/>
        <v>2050</v>
      </c>
      <c r="AD37" s="295">
        <f t="shared" si="51"/>
        <v>2051</v>
      </c>
      <c r="AE37" s="295">
        <f t="shared" si="51"/>
        <v>2052</v>
      </c>
      <c r="AF37" s="295">
        <f t="shared" si="51"/>
        <v>2053</v>
      </c>
      <c r="AG37" s="295">
        <f t="shared" si="51"/>
        <v>2054</v>
      </c>
      <c r="AH37" s="295">
        <f t="shared" ref="AH37:AQ37" si="52">AH4</f>
        <v>2055</v>
      </c>
      <c r="AI37" s="295">
        <f t="shared" si="52"/>
        <v>2056</v>
      </c>
      <c r="AJ37" s="295">
        <f t="shared" si="52"/>
        <v>2057</v>
      </c>
      <c r="AK37" s="295">
        <f t="shared" si="52"/>
        <v>2058</v>
      </c>
      <c r="AL37" s="295">
        <f t="shared" si="52"/>
        <v>2059</v>
      </c>
      <c r="AM37" s="295">
        <f t="shared" si="52"/>
        <v>2060</v>
      </c>
      <c r="AN37" s="295">
        <f t="shared" si="52"/>
        <v>2061</v>
      </c>
      <c r="AO37" s="295">
        <f t="shared" si="52"/>
        <v>2062</v>
      </c>
      <c r="AP37" s="295">
        <f t="shared" si="52"/>
        <v>2063</v>
      </c>
      <c r="AQ37" s="295">
        <f t="shared" si="52"/>
        <v>2064</v>
      </c>
    </row>
    <row r="38" spans="2:43" x14ac:dyDescent="0.2">
      <c r="B38" s="3" t="s">
        <v>337</v>
      </c>
      <c r="C38" s="8">
        <f t="shared" ref="C38:C43" si="53">SUM(D38:AQ38)</f>
        <v>5400000</v>
      </c>
      <c r="D38" s="8">
        <f>D27*Parametre!$C$47</f>
        <v>0</v>
      </c>
      <c r="E38" s="8">
        <f>E27*Parametre!$C$47</f>
        <v>1237500</v>
      </c>
      <c r="F38" s="8">
        <f>F27*Parametre!$C$47</f>
        <v>1350000</v>
      </c>
      <c r="G38" s="8">
        <f>G27*Parametre!$C$47</f>
        <v>1350000</v>
      </c>
      <c r="H38" s="8">
        <f>H27*Parametre!$C$47</f>
        <v>1350000</v>
      </c>
      <c r="I38" s="8">
        <f>I27*Parametre!$C$47</f>
        <v>112500</v>
      </c>
      <c r="J38" s="8">
        <f>J27*Parametre!$C$47</f>
        <v>0</v>
      </c>
      <c r="K38" s="8">
        <f>K27*Parametre!$C$47</f>
        <v>0</v>
      </c>
      <c r="L38" s="8">
        <f>L27*Parametre!$C$47</f>
        <v>0</v>
      </c>
      <c r="M38" s="8">
        <f>M27*Parametre!$C$47</f>
        <v>0</v>
      </c>
      <c r="N38" s="8">
        <f>N27*Parametre!$C$47</f>
        <v>0</v>
      </c>
      <c r="O38" s="8">
        <f>O27*Parametre!$C$47</f>
        <v>0</v>
      </c>
      <c r="P38" s="8">
        <f>P27*Parametre!$C$47</f>
        <v>0</v>
      </c>
      <c r="Q38" s="8">
        <f>Q27*Parametre!$C$47</f>
        <v>0</v>
      </c>
      <c r="R38" s="8">
        <f>R27*Parametre!$C$47</f>
        <v>0</v>
      </c>
      <c r="S38" s="8">
        <f>S27*Parametre!$C$47</f>
        <v>0</v>
      </c>
      <c r="T38" s="8">
        <f>T27*Parametre!$C$47</f>
        <v>0</v>
      </c>
      <c r="U38" s="8">
        <f>U27*Parametre!$C$47</f>
        <v>0</v>
      </c>
      <c r="V38" s="8">
        <f>V27*Parametre!$C$47</f>
        <v>0</v>
      </c>
      <c r="W38" s="8">
        <f>W27*Parametre!$C$47</f>
        <v>0</v>
      </c>
      <c r="X38" s="8">
        <f>X27*Parametre!$C$47</f>
        <v>0</v>
      </c>
      <c r="Y38" s="8">
        <f>Y27*Parametre!$C$47</f>
        <v>0</v>
      </c>
      <c r="Z38" s="8">
        <f>Z27*Parametre!$C$47</f>
        <v>0</v>
      </c>
      <c r="AA38" s="8">
        <f>AA27*Parametre!$C$47</f>
        <v>0</v>
      </c>
      <c r="AB38" s="8">
        <f>AB27*Parametre!$C$47</f>
        <v>0</v>
      </c>
      <c r="AC38" s="8">
        <f>AC27*Parametre!$C$47</f>
        <v>0</v>
      </c>
      <c r="AD38" s="8">
        <f>AD27*Parametre!$C$47</f>
        <v>0</v>
      </c>
      <c r="AE38" s="8">
        <f>AE27*Parametre!$C$47</f>
        <v>0</v>
      </c>
      <c r="AF38" s="8">
        <f>AF27*Parametre!$C$47</f>
        <v>0</v>
      </c>
      <c r="AG38" s="8">
        <f>AG27*Parametre!$C$47</f>
        <v>0</v>
      </c>
      <c r="AH38" s="8">
        <f>AH27*Parametre!$C$47</f>
        <v>0</v>
      </c>
      <c r="AI38" s="8">
        <f>AI27*Parametre!$C$47</f>
        <v>0</v>
      </c>
      <c r="AJ38" s="8">
        <f>AJ27*Parametre!$C$47</f>
        <v>0</v>
      </c>
      <c r="AK38" s="8">
        <f>AK27*Parametre!$C$47</f>
        <v>0</v>
      </c>
      <c r="AL38" s="8">
        <f>AL27*Parametre!$C$47</f>
        <v>0</v>
      </c>
      <c r="AM38" s="8">
        <f>AM27*Parametre!$C$47</f>
        <v>0</v>
      </c>
      <c r="AN38" s="8">
        <f>AN27*Parametre!$C$47</f>
        <v>0</v>
      </c>
      <c r="AO38" s="8">
        <f>AO27*Parametre!$C$47</f>
        <v>0</v>
      </c>
      <c r="AP38" s="8">
        <f>AP27*Parametre!$C$47</f>
        <v>0</v>
      </c>
      <c r="AQ38" s="8">
        <f>AQ27*Parametre!$C$47</f>
        <v>0</v>
      </c>
    </row>
    <row r="39" spans="2:43" x14ac:dyDescent="0.2">
      <c r="B39" s="3" t="s">
        <v>338</v>
      </c>
      <c r="C39" s="8">
        <f t="shared" si="53"/>
        <v>0</v>
      </c>
      <c r="D39" s="8">
        <f>D28*Parametre!$C$47</f>
        <v>0</v>
      </c>
      <c r="E39" s="8">
        <f>E28*Parametre!$C$47</f>
        <v>0</v>
      </c>
      <c r="F39" s="8">
        <f>F28*Parametre!$C$47</f>
        <v>0</v>
      </c>
      <c r="G39" s="8">
        <f>G28*Parametre!$C$47</f>
        <v>0</v>
      </c>
      <c r="H39" s="8">
        <f>H28*Parametre!$C$47</f>
        <v>0</v>
      </c>
      <c r="I39" s="8">
        <f>I28*Parametre!$C$47</f>
        <v>0</v>
      </c>
      <c r="J39" s="8">
        <f>J28*Parametre!$C$47</f>
        <v>0</v>
      </c>
      <c r="K39" s="8">
        <f>K28*Parametre!$C$47</f>
        <v>0</v>
      </c>
      <c r="L39" s="8">
        <f>L28*Parametre!$C$47</f>
        <v>0</v>
      </c>
      <c r="M39" s="8">
        <f>M28*Parametre!$C$47</f>
        <v>0</v>
      </c>
      <c r="N39" s="8">
        <f>N28*Parametre!$C$47</f>
        <v>0</v>
      </c>
      <c r="O39" s="8">
        <f>O28*Parametre!$C$47</f>
        <v>0</v>
      </c>
      <c r="P39" s="8">
        <f>P28*Parametre!$C$47</f>
        <v>0</v>
      </c>
      <c r="Q39" s="8">
        <f>Q28*Parametre!$C$47</f>
        <v>0</v>
      </c>
      <c r="R39" s="8">
        <f>R28*Parametre!$C$47</f>
        <v>0</v>
      </c>
      <c r="S39" s="8">
        <f>S28*Parametre!$C$47</f>
        <v>0</v>
      </c>
      <c r="T39" s="8">
        <f>T28*Parametre!$C$47</f>
        <v>0</v>
      </c>
      <c r="U39" s="8">
        <f>U28*Parametre!$C$47</f>
        <v>0</v>
      </c>
      <c r="V39" s="8">
        <f>V28*Parametre!$C$47</f>
        <v>0</v>
      </c>
      <c r="W39" s="8">
        <f>W28*Parametre!$C$47</f>
        <v>0</v>
      </c>
      <c r="X39" s="8">
        <f>X28*Parametre!$C$47</f>
        <v>0</v>
      </c>
      <c r="Y39" s="8">
        <f>Y28*Parametre!$C$47</f>
        <v>0</v>
      </c>
      <c r="Z39" s="8">
        <f>Z28*Parametre!$C$47</f>
        <v>0</v>
      </c>
      <c r="AA39" s="8">
        <f>AA28*Parametre!$C$47</f>
        <v>0</v>
      </c>
      <c r="AB39" s="8">
        <f>AB28*Parametre!$C$47</f>
        <v>0</v>
      </c>
      <c r="AC39" s="8">
        <f>AC28*Parametre!$C$47</f>
        <v>0</v>
      </c>
      <c r="AD39" s="8">
        <f>AD28*Parametre!$C$47</f>
        <v>0</v>
      </c>
      <c r="AE39" s="8">
        <f>AE28*Parametre!$C$47</f>
        <v>0</v>
      </c>
      <c r="AF39" s="8">
        <f>AF28*Parametre!$C$47</f>
        <v>0</v>
      </c>
      <c r="AG39" s="8">
        <f>AG28*Parametre!$C$47</f>
        <v>0</v>
      </c>
      <c r="AH39" s="8">
        <f>AH28*Parametre!$C$47</f>
        <v>0</v>
      </c>
      <c r="AI39" s="8">
        <f>AI28*Parametre!$C$47</f>
        <v>0</v>
      </c>
      <c r="AJ39" s="8">
        <f>AJ28*Parametre!$C$47</f>
        <v>0</v>
      </c>
      <c r="AK39" s="8">
        <f>AK28*Parametre!$C$47</f>
        <v>0</v>
      </c>
      <c r="AL39" s="8">
        <f>AL28*Parametre!$C$47</f>
        <v>0</v>
      </c>
      <c r="AM39" s="8">
        <f>AM28*Parametre!$C$47</f>
        <v>0</v>
      </c>
      <c r="AN39" s="8">
        <f>AN28*Parametre!$C$47</f>
        <v>0</v>
      </c>
      <c r="AO39" s="8">
        <f>AO28*Parametre!$C$47</f>
        <v>0</v>
      </c>
      <c r="AP39" s="8">
        <f>AP28*Parametre!$C$47</f>
        <v>0</v>
      </c>
      <c r="AQ39" s="8">
        <f>AQ28*Parametre!$C$47</f>
        <v>0</v>
      </c>
    </row>
    <row r="40" spans="2:43" x14ac:dyDescent="0.2">
      <c r="B40" s="4" t="s">
        <v>348</v>
      </c>
      <c r="C40" s="13">
        <f t="shared" si="53"/>
        <v>5400000</v>
      </c>
      <c r="D40" s="13">
        <f t="shared" ref="D40:AG40" si="54">SUM(D38:D39)</f>
        <v>0</v>
      </c>
      <c r="E40" s="13">
        <f t="shared" si="54"/>
        <v>1237500</v>
      </c>
      <c r="F40" s="13">
        <f t="shared" si="54"/>
        <v>1350000</v>
      </c>
      <c r="G40" s="13">
        <f t="shared" si="54"/>
        <v>1350000</v>
      </c>
      <c r="H40" s="13">
        <f t="shared" si="54"/>
        <v>1350000</v>
      </c>
      <c r="I40" s="13">
        <f t="shared" si="54"/>
        <v>112500</v>
      </c>
      <c r="J40" s="13">
        <f t="shared" si="54"/>
        <v>0</v>
      </c>
      <c r="K40" s="13">
        <f t="shared" si="54"/>
        <v>0</v>
      </c>
      <c r="L40" s="13">
        <f t="shared" si="54"/>
        <v>0</v>
      </c>
      <c r="M40" s="13">
        <f t="shared" si="54"/>
        <v>0</v>
      </c>
      <c r="N40" s="13">
        <f t="shared" si="54"/>
        <v>0</v>
      </c>
      <c r="O40" s="13">
        <f t="shared" si="54"/>
        <v>0</v>
      </c>
      <c r="P40" s="13">
        <f t="shared" si="54"/>
        <v>0</v>
      </c>
      <c r="Q40" s="13">
        <f t="shared" si="54"/>
        <v>0</v>
      </c>
      <c r="R40" s="13">
        <f t="shared" si="54"/>
        <v>0</v>
      </c>
      <c r="S40" s="13">
        <f t="shared" si="54"/>
        <v>0</v>
      </c>
      <c r="T40" s="13">
        <f t="shared" si="54"/>
        <v>0</v>
      </c>
      <c r="U40" s="13">
        <f t="shared" si="54"/>
        <v>0</v>
      </c>
      <c r="V40" s="13">
        <f t="shared" si="54"/>
        <v>0</v>
      </c>
      <c r="W40" s="13">
        <f t="shared" si="54"/>
        <v>0</v>
      </c>
      <c r="X40" s="13">
        <f t="shared" si="54"/>
        <v>0</v>
      </c>
      <c r="Y40" s="13">
        <f t="shared" si="54"/>
        <v>0</v>
      </c>
      <c r="Z40" s="13">
        <f t="shared" si="54"/>
        <v>0</v>
      </c>
      <c r="AA40" s="13">
        <f t="shared" si="54"/>
        <v>0</v>
      </c>
      <c r="AB40" s="13">
        <f t="shared" si="54"/>
        <v>0</v>
      </c>
      <c r="AC40" s="13">
        <f t="shared" si="54"/>
        <v>0</v>
      </c>
      <c r="AD40" s="13">
        <f t="shared" si="54"/>
        <v>0</v>
      </c>
      <c r="AE40" s="13">
        <f t="shared" si="54"/>
        <v>0</v>
      </c>
      <c r="AF40" s="13">
        <f t="shared" si="54"/>
        <v>0</v>
      </c>
      <c r="AG40" s="13">
        <f t="shared" si="54"/>
        <v>0</v>
      </c>
      <c r="AH40" s="13">
        <f>SUM(AH38:AH39)</f>
        <v>0</v>
      </c>
      <c r="AI40" s="13">
        <f t="shared" ref="AI40:AQ40" si="55">SUM(AI38:AI39)</f>
        <v>0</v>
      </c>
      <c r="AJ40" s="13">
        <f t="shared" si="55"/>
        <v>0</v>
      </c>
      <c r="AK40" s="13">
        <f t="shared" si="55"/>
        <v>0</v>
      </c>
      <c r="AL40" s="13">
        <f t="shared" si="55"/>
        <v>0</v>
      </c>
      <c r="AM40" s="13">
        <f t="shared" si="55"/>
        <v>0</v>
      </c>
      <c r="AN40" s="13">
        <f t="shared" si="55"/>
        <v>0</v>
      </c>
      <c r="AO40" s="13">
        <f t="shared" si="55"/>
        <v>0</v>
      </c>
      <c r="AP40" s="13">
        <f t="shared" si="55"/>
        <v>0</v>
      </c>
      <c r="AQ40" s="13">
        <f t="shared" si="55"/>
        <v>0</v>
      </c>
    </row>
    <row r="41" spans="2:43" x14ac:dyDescent="0.2">
      <c r="B41" s="3" t="s">
        <v>349</v>
      </c>
      <c r="C41" s="8">
        <f t="shared" si="53"/>
        <v>0</v>
      </c>
      <c r="D41" s="8">
        <f>D30*Parametre!$C$47</f>
        <v>0</v>
      </c>
      <c r="E41" s="8">
        <f>E30*Parametre!$C$47</f>
        <v>0</v>
      </c>
      <c r="F41" s="8">
        <f>F30*Parametre!$C$47</f>
        <v>0</v>
      </c>
      <c r="G41" s="8">
        <f>G30*Parametre!$C$47</f>
        <v>0</v>
      </c>
      <c r="H41" s="8">
        <f>H30*Parametre!$C$47</f>
        <v>0</v>
      </c>
      <c r="I41" s="8">
        <f>I30*Parametre!$C$47</f>
        <v>0</v>
      </c>
      <c r="J41" s="8">
        <f>J30*Parametre!$C$47</f>
        <v>0</v>
      </c>
      <c r="K41" s="8">
        <f>K30*Parametre!$C$47</f>
        <v>0</v>
      </c>
      <c r="L41" s="8">
        <f>L30*Parametre!$C$47</f>
        <v>0</v>
      </c>
      <c r="M41" s="8">
        <f>M30*Parametre!$C$47</f>
        <v>0</v>
      </c>
      <c r="N41" s="8">
        <f>N30*Parametre!$C$47</f>
        <v>0</v>
      </c>
      <c r="O41" s="8">
        <f>O30*Parametre!$C$47</f>
        <v>0</v>
      </c>
      <c r="P41" s="8">
        <f>P30*Parametre!$C$47</f>
        <v>0</v>
      </c>
      <c r="Q41" s="8">
        <f>Q30*Parametre!$C$47</f>
        <v>0</v>
      </c>
      <c r="R41" s="8">
        <f>R30*Parametre!$C$47</f>
        <v>0</v>
      </c>
      <c r="S41" s="8">
        <f>S30*Parametre!$C$47</f>
        <v>0</v>
      </c>
      <c r="T41" s="8">
        <f>T30*Parametre!$C$47</f>
        <v>0</v>
      </c>
      <c r="U41" s="8">
        <f>U30*Parametre!$C$47</f>
        <v>0</v>
      </c>
      <c r="V41" s="8">
        <f>V30*Parametre!$C$47</f>
        <v>0</v>
      </c>
      <c r="W41" s="8">
        <f>W30*Parametre!$C$47</f>
        <v>0</v>
      </c>
      <c r="X41" s="8">
        <f>X30*Parametre!$C$47</f>
        <v>0</v>
      </c>
      <c r="Y41" s="8">
        <f>Y30*Parametre!$C$47</f>
        <v>0</v>
      </c>
      <c r="Z41" s="8">
        <f>Z30*Parametre!$C$47</f>
        <v>0</v>
      </c>
      <c r="AA41" s="8">
        <f>AA30*Parametre!$C$47</f>
        <v>0</v>
      </c>
      <c r="AB41" s="8">
        <f>AB30*Parametre!$C$47</f>
        <v>0</v>
      </c>
      <c r="AC41" s="8">
        <f>AC30*Parametre!$C$47</f>
        <v>0</v>
      </c>
      <c r="AD41" s="8">
        <f>AD30*Parametre!$C$47</f>
        <v>0</v>
      </c>
      <c r="AE41" s="8">
        <f>AE30*Parametre!$C$47</f>
        <v>0</v>
      </c>
      <c r="AF41" s="8">
        <f>AF30*Parametre!$C$47</f>
        <v>0</v>
      </c>
      <c r="AG41" s="8">
        <f>AG30*Parametre!$C$47</f>
        <v>0</v>
      </c>
      <c r="AH41" s="8">
        <f>AH30*Parametre!$C$47</f>
        <v>0</v>
      </c>
      <c r="AI41" s="8">
        <f>AI30*Parametre!$C$47</f>
        <v>0</v>
      </c>
      <c r="AJ41" s="8">
        <f>AJ30*Parametre!$C$47</f>
        <v>0</v>
      </c>
      <c r="AK41" s="8">
        <f>AK30*Parametre!$C$47</f>
        <v>0</v>
      </c>
      <c r="AL41" s="8">
        <f>AL30*Parametre!$C$47</f>
        <v>0</v>
      </c>
      <c r="AM41" s="8">
        <f>AM30*Parametre!$C$47</f>
        <v>0</v>
      </c>
      <c r="AN41" s="8">
        <f>AN30*Parametre!$C$47</f>
        <v>0</v>
      </c>
      <c r="AO41" s="8">
        <f>AO30*Parametre!$C$47</f>
        <v>0</v>
      </c>
      <c r="AP41" s="8">
        <f>AP30*Parametre!$C$47</f>
        <v>0</v>
      </c>
      <c r="AQ41" s="8">
        <f>AQ30*Parametre!$C$47</f>
        <v>0</v>
      </c>
    </row>
    <row r="42" spans="2:43" ht="12" thickBot="1" x14ac:dyDescent="0.25">
      <c r="B42" s="20" t="s">
        <v>350</v>
      </c>
      <c r="C42" s="21">
        <f t="shared" si="53"/>
        <v>0</v>
      </c>
      <c r="D42" s="21">
        <f t="shared" ref="D42:AG42" si="56">SUM(D41:D41)</f>
        <v>0</v>
      </c>
      <c r="E42" s="21">
        <f t="shared" si="56"/>
        <v>0</v>
      </c>
      <c r="F42" s="21">
        <f t="shared" si="56"/>
        <v>0</v>
      </c>
      <c r="G42" s="21">
        <f t="shared" si="56"/>
        <v>0</v>
      </c>
      <c r="H42" s="21">
        <f t="shared" si="56"/>
        <v>0</v>
      </c>
      <c r="I42" s="21">
        <f t="shared" si="56"/>
        <v>0</v>
      </c>
      <c r="J42" s="21">
        <f t="shared" si="56"/>
        <v>0</v>
      </c>
      <c r="K42" s="21">
        <f t="shared" si="56"/>
        <v>0</v>
      </c>
      <c r="L42" s="21">
        <f t="shared" si="56"/>
        <v>0</v>
      </c>
      <c r="M42" s="21">
        <f t="shared" si="56"/>
        <v>0</v>
      </c>
      <c r="N42" s="21">
        <f t="shared" si="56"/>
        <v>0</v>
      </c>
      <c r="O42" s="21">
        <f t="shared" si="56"/>
        <v>0</v>
      </c>
      <c r="P42" s="21">
        <f t="shared" si="56"/>
        <v>0</v>
      </c>
      <c r="Q42" s="21">
        <f t="shared" si="56"/>
        <v>0</v>
      </c>
      <c r="R42" s="21">
        <f t="shared" si="56"/>
        <v>0</v>
      </c>
      <c r="S42" s="21">
        <f t="shared" si="56"/>
        <v>0</v>
      </c>
      <c r="T42" s="21">
        <f t="shared" si="56"/>
        <v>0</v>
      </c>
      <c r="U42" s="21">
        <f t="shared" si="56"/>
        <v>0</v>
      </c>
      <c r="V42" s="21">
        <f t="shared" si="56"/>
        <v>0</v>
      </c>
      <c r="W42" s="21">
        <f t="shared" si="56"/>
        <v>0</v>
      </c>
      <c r="X42" s="21">
        <f t="shared" si="56"/>
        <v>0</v>
      </c>
      <c r="Y42" s="21">
        <f t="shared" si="56"/>
        <v>0</v>
      </c>
      <c r="Z42" s="21">
        <f t="shared" si="56"/>
        <v>0</v>
      </c>
      <c r="AA42" s="21">
        <f t="shared" si="56"/>
        <v>0</v>
      </c>
      <c r="AB42" s="21">
        <f t="shared" si="56"/>
        <v>0</v>
      </c>
      <c r="AC42" s="21">
        <f t="shared" si="56"/>
        <v>0</v>
      </c>
      <c r="AD42" s="21">
        <f t="shared" si="56"/>
        <v>0</v>
      </c>
      <c r="AE42" s="21">
        <f t="shared" si="56"/>
        <v>0</v>
      </c>
      <c r="AF42" s="21">
        <f t="shared" si="56"/>
        <v>0</v>
      </c>
      <c r="AG42" s="21">
        <f t="shared" si="56"/>
        <v>0</v>
      </c>
      <c r="AH42" s="21">
        <f t="shared" ref="AH42:AQ42" si="57">SUM(AH41:AH41)</f>
        <v>0</v>
      </c>
      <c r="AI42" s="21">
        <f t="shared" si="57"/>
        <v>0</v>
      </c>
      <c r="AJ42" s="21">
        <f t="shared" si="57"/>
        <v>0</v>
      </c>
      <c r="AK42" s="21">
        <f t="shared" si="57"/>
        <v>0</v>
      </c>
      <c r="AL42" s="21">
        <f t="shared" si="57"/>
        <v>0</v>
      </c>
      <c r="AM42" s="21">
        <f t="shared" si="57"/>
        <v>0</v>
      </c>
      <c r="AN42" s="21">
        <f t="shared" si="57"/>
        <v>0</v>
      </c>
      <c r="AO42" s="21">
        <f t="shared" si="57"/>
        <v>0</v>
      </c>
      <c r="AP42" s="21">
        <f t="shared" si="57"/>
        <v>0</v>
      </c>
      <c r="AQ42" s="21">
        <f t="shared" si="57"/>
        <v>0</v>
      </c>
    </row>
    <row r="43" spans="2:43" ht="12" thickTop="1" x14ac:dyDescent="0.2">
      <c r="B43" s="22" t="s">
        <v>351</v>
      </c>
      <c r="C43" s="23">
        <f t="shared" si="53"/>
        <v>5400000</v>
      </c>
      <c r="D43" s="23">
        <f t="shared" ref="D43:AG43" si="58">SUM(D40,D42)</f>
        <v>0</v>
      </c>
      <c r="E43" s="23">
        <f t="shared" si="58"/>
        <v>1237500</v>
      </c>
      <c r="F43" s="23">
        <f t="shared" si="58"/>
        <v>1350000</v>
      </c>
      <c r="G43" s="23">
        <f t="shared" si="58"/>
        <v>1350000</v>
      </c>
      <c r="H43" s="23">
        <f t="shared" si="58"/>
        <v>1350000</v>
      </c>
      <c r="I43" s="23">
        <f t="shared" si="58"/>
        <v>112500</v>
      </c>
      <c r="J43" s="23">
        <f t="shared" si="58"/>
        <v>0</v>
      </c>
      <c r="K43" s="23">
        <f t="shared" si="58"/>
        <v>0</v>
      </c>
      <c r="L43" s="23">
        <f t="shared" si="58"/>
        <v>0</v>
      </c>
      <c r="M43" s="23">
        <f t="shared" si="58"/>
        <v>0</v>
      </c>
      <c r="N43" s="23">
        <f t="shared" si="58"/>
        <v>0</v>
      </c>
      <c r="O43" s="23">
        <f t="shared" si="58"/>
        <v>0</v>
      </c>
      <c r="P43" s="23">
        <f t="shared" si="58"/>
        <v>0</v>
      </c>
      <c r="Q43" s="23">
        <f t="shared" si="58"/>
        <v>0</v>
      </c>
      <c r="R43" s="23">
        <f t="shared" si="58"/>
        <v>0</v>
      </c>
      <c r="S43" s="23">
        <f t="shared" si="58"/>
        <v>0</v>
      </c>
      <c r="T43" s="23">
        <f t="shared" si="58"/>
        <v>0</v>
      </c>
      <c r="U43" s="23">
        <f t="shared" si="58"/>
        <v>0</v>
      </c>
      <c r="V43" s="23">
        <f t="shared" si="58"/>
        <v>0</v>
      </c>
      <c r="W43" s="23">
        <f t="shared" si="58"/>
        <v>0</v>
      </c>
      <c r="X43" s="23">
        <f t="shared" si="58"/>
        <v>0</v>
      </c>
      <c r="Y43" s="23">
        <f t="shared" si="58"/>
        <v>0</v>
      </c>
      <c r="Z43" s="23">
        <f t="shared" si="58"/>
        <v>0</v>
      </c>
      <c r="AA43" s="23">
        <f t="shared" si="58"/>
        <v>0</v>
      </c>
      <c r="AB43" s="23">
        <f t="shared" si="58"/>
        <v>0</v>
      </c>
      <c r="AC43" s="23">
        <f t="shared" si="58"/>
        <v>0</v>
      </c>
      <c r="AD43" s="23">
        <f t="shared" si="58"/>
        <v>0</v>
      </c>
      <c r="AE43" s="23">
        <f t="shared" si="58"/>
        <v>0</v>
      </c>
      <c r="AF43" s="23">
        <f t="shared" si="58"/>
        <v>0</v>
      </c>
      <c r="AG43" s="23">
        <f t="shared" si="58"/>
        <v>0</v>
      </c>
      <c r="AH43" s="23">
        <f t="shared" ref="AH43:AQ43" si="59">SUM(AH40,AH42)</f>
        <v>0</v>
      </c>
      <c r="AI43" s="23">
        <f t="shared" si="59"/>
        <v>0</v>
      </c>
      <c r="AJ43" s="23">
        <f t="shared" si="59"/>
        <v>0</v>
      </c>
      <c r="AK43" s="23">
        <f t="shared" si="59"/>
        <v>0</v>
      </c>
      <c r="AL43" s="23">
        <f t="shared" si="59"/>
        <v>0</v>
      </c>
      <c r="AM43" s="23">
        <f t="shared" si="59"/>
        <v>0</v>
      </c>
      <c r="AN43" s="23">
        <f t="shared" si="59"/>
        <v>0</v>
      </c>
      <c r="AO43" s="23">
        <f t="shared" si="59"/>
        <v>0</v>
      </c>
      <c r="AP43" s="23">
        <f t="shared" si="59"/>
        <v>0</v>
      </c>
      <c r="AQ43" s="23">
        <f t="shared" si="59"/>
        <v>0</v>
      </c>
    </row>
    <row r="45" spans="2:43" x14ac:dyDescent="0.2">
      <c r="B45" s="2" t="s">
        <v>299</v>
      </c>
    </row>
    <row r="46" spans="2:43" x14ac:dyDescent="0.2">
      <c r="B46" s="2" t="s">
        <v>300</v>
      </c>
    </row>
  </sheetData>
  <phoneticPr fontId="3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 AH40:AQ40 AH29:AQ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AQ23"/>
  <sheetViews>
    <sheetView zoomScaleNormal="100" workbookViewId="0"/>
  </sheetViews>
  <sheetFormatPr defaultColWidth="7" defaultRowHeight="11.25" x14ac:dyDescent="0.2"/>
  <cols>
    <col min="1" max="1" width="7" style="2"/>
    <col min="2" max="2" width="15.5703125" style="2" bestFit="1" customWidth="1"/>
    <col min="3" max="3" width="9" style="2" bestFit="1" customWidth="1"/>
    <col min="4" max="4" width="4.5703125" style="2" bestFit="1" customWidth="1"/>
    <col min="5" max="9" width="9" style="2" bestFit="1" customWidth="1"/>
    <col min="10" max="43" width="4.5703125" style="2" bestFit="1" customWidth="1"/>
    <col min="44" max="16384" width="7" style="2"/>
  </cols>
  <sheetData>
    <row r="2" spans="2:43" x14ac:dyDescent="0.2">
      <c r="B2" s="3"/>
      <c r="C2" s="3"/>
      <c r="D2" s="3" t="s">
        <v>279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x14ac:dyDescent="0.2">
      <c r="B3" s="4" t="s">
        <v>352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  <c r="AP3" s="5">
        <v>39</v>
      </c>
      <c r="AQ3" s="5">
        <v>40</v>
      </c>
    </row>
    <row r="4" spans="2:43" x14ac:dyDescent="0.2">
      <c r="B4" s="6" t="s">
        <v>336</v>
      </c>
      <c r="C4" s="6" t="s">
        <v>281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  <c r="AM4" s="7">
        <f t="shared" ref="AM4" si="6">$D$4+AL3</f>
        <v>2060</v>
      </c>
      <c r="AN4" s="7">
        <f t="shared" ref="AN4" si="7">$D$4+AM3</f>
        <v>2061</v>
      </c>
      <c r="AO4" s="7">
        <f t="shared" ref="AO4" si="8">$D$4+AN3</f>
        <v>2062</v>
      </c>
      <c r="AP4" s="7">
        <f t="shared" ref="AP4" si="9">$D$4+AO3</f>
        <v>2063</v>
      </c>
      <c r="AQ4" s="7">
        <f t="shared" ref="AQ4" si="10">$D$4+AP3</f>
        <v>2064</v>
      </c>
    </row>
    <row r="5" spans="2:43" x14ac:dyDescent="0.2">
      <c r="B5" s="3" t="s">
        <v>353</v>
      </c>
      <c r="C5" s="8">
        <f>SUM(D5:AQ5)</f>
        <v>17827290</v>
      </c>
      <c r="D5" s="9">
        <v>0</v>
      </c>
      <c r="E5" s="9">
        <v>1188486</v>
      </c>
      <c r="F5" s="9">
        <v>2376972</v>
      </c>
      <c r="G5" s="9">
        <v>3565458</v>
      </c>
      <c r="H5" s="9">
        <v>4753944</v>
      </c>
      <c r="I5" s="9">
        <v>5942430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2:43" x14ac:dyDescent="0.2">
      <c r="B6" s="3" t="s">
        <v>354</v>
      </c>
      <c r="C6" s="8">
        <f t="shared" ref="C6:C7" si="11">SUM(D6:AQ6)</f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2:43" x14ac:dyDescent="0.2">
      <c r="B7" s="4" t="s">
        <v>355</v>
      </c>
      <c r="C7" s="13">
        <f t="shared" si="11"/>
        <v>17827290</v>
      </c>
      <c r="D7" s="13">
        <f>SUM(D5:D6)</f>
        <v>0</v>
      </c>
      <c r="E7" s="13">
        <f t="shared" ref="E7:AG7" si="12">SUM(E5:E6)</f>
        <v>1188486</v>
      </c>
      <c r="F7" s="13">
        <f t="shared" si="12"/>
        <v>2376972</v>
      </c>
      <c r="G7" s="13">
        <f t="shared" si="12"/>
        <v>3565458</v>
      </c>
      <c r="H7" s="13">
        <f t="shared" si="12"/>
        <v>4753944</v>
      </c>
      <c r="I7" s="13">
        <f t="shared" si="12"/>
        <v>5942430</v>
      </c>
      <c r="J7" s="13">
        <f t="shared" si="12"/>
        <v>0</v>
      </c>
      <c r="K7" s="13">
        <f t="shared" si="12"/>
        <v>0</v>
      </c>
      <c r="L7" s="13">
        <f t="shared" si="12"/>
        <v>0</v>
      </c>
      <c r="M7" s="13">
        <f t="shared" si="12"/>
        <v>0</v>
      </c>
      <c r="N7" s="13">
        <f t="shared" si="12"/>
        <v>0</v>
      </c>
      <c r="O7" s="13">
        <f t="shared" si="12"/>
        <v>0</v>
      </c>
      <c r="P7" s="13">
        <f t="shared" si="12"/>
        <v>0</v>
      </c>
      <c r="Q7" s="13">
        <f t="shared" si="12"/>
        <v>0</v>
      </c>
      <c r="R7" s="13">
        <f t="shared" si="12"/>
        <v>0</v>
      </c>
      <c r="S7" s="13">
        <f t="shared" si="12"/>
        <v>0</v>
      </c>
      <c r="T7" s="13">
        <f t="shared" si="12"/>
        <v>0</v>
      </c>
      <c r="U7" s="13">
        <f t="shared" si="12"/>
        <v>0</v>
      </c>
      <c r="V7" s="13">
        <f t="shared" si="12"/>
        <v>0</v>
      </c>
      <c r="W7" s="13">
        <f t="shared" si="12"/>
        <v>0</v>
      </c>
      <c r="X7" s="13">
        <f t="shared" si="12"/>
        <v>0</v>
      </c>
      <c r="Y7" s="13">
        <f t="shared" si="12"/>
        <v>0</v>
      </c>
      <c r="Z7" s="13">
        <f t="shared" si="12"/>
        <v>0</v>
      </c>
      <c r="AA7" s="13">
        <f t="shared" si="12"/>
        <v>0</v>
      </c>
      <c r="AB7" s="13">
        <f t="shared" si="12"/>
        <v>0</v>
      </c>
      <c r="AC7" s="13">
        <f t="shared" si="12"/>
        <v>0</v>
      </c>
      <c r="AD7" s="13">
        <f t="shared" si="12"/>
        <v>0</v>
      </c>
      <c r="AE7" s="13">
        <f t="shared" si="12"/>
        <v>0</v>
      </c>
      <c r="AF7" s="13">
        <f t="shared" si="12"/>
        <v>0</v>
      </c>
      <c r="AG7" s="13">
        <f t="shared" si="12"/>
        <v>0</v>
      </c>
      <c r="AH7" s="13">
        <f t="shared" ref="AH7:AQ7" si="13">SUM(AH5:AH6)</f>
        <v>0</v>
      </c>
      <c r="AI7" s="13">
        <f t="shared" si="13"/>
        <v>0</v>
      </c>
      <c r="AJ7" s="13">
        <f t="shared" si="13"/>
        <v>0</v>
      </c>
      <c r="AK7" s="13">
        <f t="shared" si="13"/>
        <v>0</v>
      </c>
      <c r="AL7" s="13">
        <f t="shared" si="13"/>
        <v>0</v>
      </c>
      <c r="AM7" s="13">
        <f t="shared" si="13"/>
        <v>0</v>
      </c>
      <c r="AN7" s="13">
        <f t="shared" si="13"/>
        <v>0</v>
      </c>
      <c r="AO7" s="13">
        <f t="shared" si="13"/>
        <v>0</v>
      </c>
      <c r="AP7" s="13">
        <f t="shared" si="13"/>
        <v>0</v>
      </c>
      <c r="AQ7" s="13">
        <f t="shared" si="13"/>
        <v>0</v>
      </c>
    </row>
    <row r="10" spans="2:43" x14ac:dyDescent="0.2">
      <c r="B10" s="3"/>
      <c r="C10" s="3"/>
      <c r="D10" s="3" t="s">
        <v>279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2:43" x14ac:dyDescent="0.2">
      <c r="B11" s="4" t="s">
        <v>356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3">
        <v>32</v>
      </c>
      <c r="AJ11" s="3">
        <v>33</v>
      </c>
      <c r="AK11" s="3">
        <v>34</v>
      </c>
      <c r="AL11" s="3">
        <v>35</v>
      </c>
      <c r="AM11" s="3">
        <v>36</v>
      </c>
      <c r="AN11" s="3">
        <v>37</v>
      </c>
      <c r="AO11" s="3">
        <v>38</v>
      </c>
      <c r="AP11" s="3">
        <v>39</v>
      </c>
      <c r="AQ11" s="3">
        <v>40</v>
      </c>
    </row>
    <row r="12" spans="2:43" x14ac:dyDescent="0.2">
      <c r="B12" s="6" t="s">
        <v>344</v>
      </c>
      <c r="C12" s="6" t="s">
        <v>281</v>
      </c>
      <c r="D12" s="7">
        <f>D4</f>
        <v>2025</v>
      </c>
      <c r="E12" s="7">
        <f>E4</f>
        <v>2026</v>
      </c>
      <c r="F12" s="7">
        <f>F4</f>
        <v>2027</v>
      </c>
      <c r="G12" s="7">
        <f t="shared" ref="G12:AG12" si="14">G4</f>
        <v>2028</v>
      </c>
      <c r="H12" s="7">
        <f t="shared" si="14"/>
        <v>2029</v>
      </c>
      <c r="I12" s="7">
        <f t="shared" si="14"/>
        <v>2030</v>
      </c>
      <c r="J12" s="7">
        <f t="shared" si="14"/>
        <v>2031</v>
      </c>
      <c r="K12" s="7">
        <f t="shared" si="14"/>
        <v>2032</v>
      </c>
      <c r="L12" s="7">
        <f t="shared" si="14"/>
        <v>2033</v>
      </c>
      <c r="M12" s="7">
        <f t="shared" si="14"/>
        <v>2034</v>
      </c>
      <c r="N12" s="7">
        <f t="shared" si="14"/>
        <v>2035</v>
      </c>
      <c r="O12" s="7">
        <f t="shared" si="14"/>
        <v>2036</v>
      </c>
      <c r="P12" s="7">
        <f t="shared" si="14"/>
        <v>2037</v>
      </c>
      <c r="Q12" s="7">
        <f t="shared" si="14"/>
        <v>2038</v>
      </c>
      <c r="R12" s="7">
        <f t="shared" si="14"/>
        <v>2039</v>
      </c>
      <c r="S12" s="7">
        <f t="shared" si="14"/>
        <v>2040</v>
      </c>
      <c r="T12" s="7">
        <f t="shared" si="14"/>
        <v>2041</v>
      </c>
      <c r="U12" s="7">
        <f t="shared" si="14"/>
        <v>2042</v>
      </c>
      <c r="V12" s="7">
        <f t="shared" si="14"/>
        <v>2043</v>
      </c>
      <c r="W12" s="7">
        <f t="shared" si="14"/>
        <v>2044</v>
      </c>
      <c r="X12" s="7">
        <f t="shared" si="14"/>
        <v>2045</v>
      </c>
      <c r="Y12" s="7">
        <f t="shared" si="14"/>
        <v>2046</v>
      </c>
      <c r="Z12" s="7">
        <f t="shared" si="14"/>
        <v>2047</v>
      </c>
      <c r="AA12" s="7">
        <f t="shared" si="14"/>
        <v>2048</v>
      </c>
      <c r="AB12" s="7">
        <f t="shared" si="14"/>
        <v>2049</v>
      </c>
      <c r="AC12" s="7">
        <f t="shared" si="14"/>
        <v>2050</v>
      </c>
      <c r="AD12" s="7">
        <f t="shared" si="14"/>
        <v>2051</v>
      </c>
      <c r="AE12" s="7">
        <f t="shared" si="14"/>
        <v>2052</v>
      </c>
      <c r="AF12" s="7">
        <f t="shared" si="14"/>
        <v>2053</v>
      </c>
      <c r="AG12" s="7">
        <f t="shared" si="14"/>
        <v>2054</v>
      </c>
      <c r="AH12" s="7">
        <f t="shared" ref="AH12:AQ12" si="15">AH4</f>
        <v>2055</v>
      </c>
      <c r="AI12" s="7">
        <f t="shared" si="15"/>
        <v>2056</v>
      </c>
      <c r="AJ12" s="7">
        <f t="shared" si="15"/>
        <v>2057</v>
      </c>
      <c r="AK12" s="7">
        <f t="shared" si="15"/>
        <v>2058</v>
      </c>
      <c r="AL12" s="7">
        <f t="shared" si="15"/>
        <v>2059</v>
      </c>
      <c r="AM12" s="7">
        <f t="shared" si="15"/>
        <v>2060</v>
      </c>
      <c r="AN12" s="7">
        <f t="shared" si="15"/>
        <v>2061</v>
      </c>
      <c r="AO12" s="7">
        <f t="shared" si="15"/>
        <v>2062</v>
      </c>
      <c r="AP12" s="7">
        <f t="shared" si="15"/>
        <v>2063</v>
      </c>
      <c r="AQ12" s="7">
        <f t="shared" si="15"/>
        <v>2064</v>
      </c>
    </row>
    <row r="13" spans="2:43" x14ac:dyDescent="0.2">
      <c r="B13" s="3" t="s">
        <v>353</v>
      </c>
      <c r="C13" s="8">
        <f t="shared" ref="C13:C15" si="16">SUM(D13:AQ13)</f>
        <v>18765555</v>
      </c>
      <c r="D13" s="9">
        <v>0</v>
      </c>
      <c r="E13" s="9">
        <v>1251037</v>
      </c>
      <c r="F13" s="9">
        <v>2502074</v>
      </c>
      <c r="G13" s="9">
        <v>3753111</v>
      </c>
      <c r="H13" s="9">
        <v>5004148</v>
      </c>
      <c r="I13" s="9">
        <v>6255185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2:43" x14ac:dyDescent="0.2">
      <c r="B14" s="3" t="s">
        <v>354</v>
      </c>
      <c r="C14" s="8">
        <f t="shared" si="16"/>
        <v>73300000</v>
      </c>
      <c r="D14" s="9">
        <v>0</v>
      </c>
      <c r="E14" s="9">
        <v>9200000</v>
      </c>
      <c r="F14" s="9">
        <v>11800000</v>
      </c>
      <c r="G14" s="9">
        <v>14500000</v>
      </c>
      <c r="H14" s="9">
        <v>17400000</v>
      </c>
      <c r="I14" s="9">
        <v>20400000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2:43" x14ac:dyDescent="0.2">
      <c r="B15" s="4" t="s">
        <v>355</v>
      </c>
      <c r="C15" s="13">
        <f t="shared" si="16"/>
        <v>92065555</v>
      </c>
      <c r="D15" s="13">
        <f>SUM(D13:D14)</f>
        <v>0</v>
      </c>
      <c r="E15" s="13">
        <f t="shared" ref="E15:AG15" si="17">SUM(E13:E14)</f>
        <v>10451037</v>
      </c>
      <c r="F15" s="13">
        <f t="shared" si="17"/>
        <v>14302074</v>
      </c>
      <c r="G15" s="13">
        <f t="shared" si="17"/>
        <v>18253111</v>
      </c>
      <c r="H15" s="13">
        <f t="shared" si="17"/>
        <v>22404148</v>
      </c>
      <c r="I15" s="13">
        <f t="shared" si="17"/>
        <v>26655185</v>
      </c>
      <c r="J15" s="13">
        <f t="shared" si="17"/>
        <v>0</v>
      </c>
      <c r="K15" s="13">
        <f t="shared" si="17"/>
        <v>0</v>
      </c>
      <c r="L15" s="13">
        <f t="shared" si="17"/>
        <v>0</v>
      </c>
      <c r="M15" s="13">
        <f t="shared" si="17"/>
        <v>0</v>
      </c>
      <c r="N15" s="13">
        <f t="shared" si="17"/>
        <v>0</v>
      </c>
      <c r="O15" s="13">
        <f t="shared" si="17"/>
        <v>0</v>
      </c>
      <c r="P15" s="13">
        <f t="shared" si="17"/>
        <v>0</v>
      </c>
      <c r="Q15" s="13">
        <f t="shared" si="17"/>
        <v>0</v>
      </c>
      <c r="R15" s="13">
        <f t="shared" si="17"/>
        <v>0</v>
      </c>
      <c r="S15" s="13">
        <f t="shared" si="17"/>
        <v>0</v>
      </c>
      <c r="T15" s="13">
        <f t="shared" si="17"/>
        <v>0</v>
      </c>
      <c r="U15" s="13">
        <f t="shared" si="17"/>
        <v>0</v>
      </c>
      <c r="V15" s="13">
        <f t="shared" si="17"/>
        <v>0</v>
      </c>
      <c r="W15" s="13">
        <f t="shared" si="17"/>
        <v>0</v>
      </c>
      <c r="X15" s="13">
        <f t="shared" si="17"/>
        <v>0</v>
      </c>
      <c r="Y15" s="13">
        <f t="shared" si="17"/>
        <v>0</v>
      </c>
      <c r="Z15" s="13">
        <f t="shared" si="17"/>
        <v>0</v>
      </c>
      <c r="AA15" s="13">
        <f t="shared" si="17"/>
        <v>0</v>
      </c>
      <c r="AB15" s="13">
        <f t="shared" si="17"/>
        <v>0</v>
      </c>
      <c r="AC15" s="13">
        <f t="shared" si="17"/>
        <v>0</v>
      </c>
      <c r="AD15" s="13">
        <f t="shared" si="17"/>
        <v>0</v>
      </c>
      <c r="AE15" s="13">
        <f t="shared" si="17"/>
        <v>0</v>
      </c>
      <c r="AF15" s="13">
        <f t="shared" si="17"/>
        <v>0</v>
      </c>
      <c r="AG15" s="13">
        <f t="shared" si="17"/>
        <v>0</v>
      </c>
      <c r="AH15" s="13">
        <f t="shared" ref="AH15:AQ15" si="18">SUM(AH13:AH14)</f>
        <v>0</v>
      </c>
      <c r="AI15" s="13">
        <f t="shared" si="18"/>
        <v>0</v>
      </c>
      <c r="AJ15" s="13">
        <f t="shared" si="18"/>
        <v>0</v>
      </c>
      <c r="AK15" s="13">
        <f t="shared" si="18"/>
        <v>0</v>
      </c>
      <c r="AL15" s="13">
        <f t="shared" si="18"/>
        <v>0</v>
      </c>
      <c r="AM15" s="13">
        <f t="shared" si="18"/>
        <v>0</v>
      </c>
      <c r="AN15" s="13">
        <f t="shared" si="18"/>
        <v>0</v>
      </c>
      <c r="AO15" s="13">
        <f t="shared" si="18"/>
        <v>0</v>
      </c>
      <c r="AP15" s="13">
        <f t="shared" si="18"/>
        <v>0</v>
      </c>
      <c r="AQ15" s="13">
        <f t="shared" si="18"/>
        <v>0</v>
      </c>
    </row>
    <row r="18" spans="2:43" x14ac:dyDescent="0.2">
      <c r="B18" s="3"/>
      <c r="C18" s="3"/>
      <c r="D18" s="3" t="s">
        <v>279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2:43" x14ac:dyDescent="0.2">
      <c r="B19" s="4" t="s">
        <v>357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  <c r="AH19" s="3">
        <v>31</v>
      </c>
      <c r="AI19" s="3">
        <v>32</v>
      </c>
      <c r="AJ19" s="3">
        <v>33</v>
      </c>
      <c r="AK19" s="3">
        <v>34</v>
      </c>
      <c r="AL19" s="3">
        <v>35</v>
      </c>
      <c r="AM19" s="3">
        <v>36</v>
      </c>
      <c r="AN19" s="3">
        <v>37</v>
      </c>
      <c r="AO19" s="3">
        <v>38</v>
      </c>
      <c r="AP19" s="3">
        <v>39</v>
      </c>
      <c r="AQ19" s="3">
        <v>40</v>
      </c>
    </row>
    <row r="20" spans="2:43" x14ac:dyDescent="0.2">
      <c r="B20" s="154" t="s">
        <v>358</v>
      </c>
      <c r="C20" s="154" t="s">
        <v>281</v>
      </c>
      <c r="D20" s="295">
        <f>D4</f>
        <v>2025</v>
      </c>
      <c r="E20" s="295">
        <f t="shared" ref="E20:AG20" si="19">E4</f>
        <v>2026</v>
      </c>
      <c r="F20" s="295">
        <f t="shared" si="19"/>
        <v>2027</v>
      </c>
      <c r="G20" s="295">
        <f t="shared" si="19"/>
        <v>2028</v>
      </c>
      <c r="H20" s="295">
        <f t="shared" si="19"/>
        <v>2029</v>
      </c>
      <c r="I20" s="295">
        <f t="shared" si="19"/>
        <v>2030</v>
      </c>
      <c r="J20" s="295">
        <f t="shared" si="19"/>
        <v>2031</v>
      </c>
      <c r="K20" s="295">
        <f t="shared" si="19"/>
        <v>2032</v>
      </c>
      <c r="L20" s="295">
        <f t="shared" si="19"/>
        <v>2033</v>
      </c>
      <c r="M20" s="295">
        <f t="shared" si="19"/>
        <v>2034</v>
      </c>
      <c r="N20" s="295">
        <f t="shared" si="19"/>
        <v>2035</v>
      </c>
      <c r="O20" s="295">
        <f t="shared" si="19"/>
        <v>2036</v>
      </c>
      <c r="P20" s="295">
        <f t="shared" si="19"/>
        <v>2037</v>
      </c>
      <c r="Q20" s="295">
        <f t="shared" si="19"/>
        <v>2038</v>
      </c>
      <c r="R20" s="295">
        <f t="shared" si="19"/>
        <v>2039</v>
      </c>
      <c r="S20" s="295">
        <f t="shared" si="19"/>
        <v>2040</v>
      </c>
      <c r="T20" s="295">
        <f t="shared" si="19"/>
        <v>2041</v>
      </c>
      <c r="U20" s="295">
        <f t="shared" si="19"/>
        <v>2042</v>
      </c>
      <c r="V20" s="295">
        <f t="shared" si="19"/>
        <v>2043</v>
      </c>
      <c r="W20" s="295">
        <f t="shared" si="19"/>
        <v>2044</v>
      </c>
      <c r="X20" s="295">
        <f t="shared" si="19"/>
        <v>2045</v>
      </c>
      <c r="Y20" s="295">
        <f t="shared" si="19"/>
        <v>2046</v>
      </c>
      <c r="Z20" s="295">
        <f t="shared" si="19"/>
        <v>2047</v>
      </c>
      <c r="AA20" s="295">
        <f t="shared" si="19"/>
        <v>2048</v>
      </c>
      <c r="AB20" s="295">
        <f t="shared" si="19"/>
        <v>2049</v>
      </c>
      <c r="AC20" s="295">
        <f t="shared" si="19"/>
        <v>2050</v>
      </c>
      <c r="AD20" s="295">
        <f t="shared" si="19"/>
        <v>2051</v>
      </c>
      <c r="AE20" s="295">
        <f t="shared" si="19"/>
        <v>2052</v>
      </c>
      <c r="AF20" s="295">
        <f t="shared" si="19"/>
        <v>2053</v>
      </c>
      <c r="AG20" s="295">
        <f t="shared" si="19"/>
        <v>2054</v>
      </c>
      <c r="AH20" s="295">
        <f t="shared" ref="AH20:AQ20" si="20">AH4</f>
        <v>2055</v>
      </c>
      <c r="AI20" s="295">
        <f t="shared" si="20"/>
        <v>2056</v>
      </c>
      <c r="AJ20" s="295">
        <f t="shared" si="20"/>
        <v>2057</v>
      </c>
      <c r="AK20" s="295">
        <f t="shared" si="20"/>
        <v>2058</v>
      </c>
      <c r="AL20" s="295">
        <f t="shared" si="20"/>
        <v>2059</v>
      </c>
      <c r="AM20" s="295">
        <f t="shared" si="20"/>
        <v>2060</v>
      </c>
      <c r="AN20" s="295">
        <f t="shared" si="20"/>
        <v>2061</v>
      </c>
      <c r="AO20" s="295">
        <f t="shared" si="20"/>
        <v>2062</v>
      </c>
      <c r="AP20" s="295">
        <f t="shared" si="20"/>
        <v>2063</v>
      </c>
      <c r="AQ20" s="295">
        <f t="shared" si="20"/>
        <v>2064</v>
      </c>
    </row>
    <row r="21" spans="2:43" x14ac:dyDescent="0.2">
      <c r="B21" s="3" t="s">
        <v>353</v>
      </c>
      <c r="C21" s="8">
        <f t="shared" ref="C21:C23" si="21">SUM(D21:AQ21)</f>
        <v>938265</v>
      </c>
      <c r="D21" s="8">
        <f>D13-D5</f>
        <v>0</v>
      </c>
      <c r="E21" s="8">
        <f t="shared" ref="E21:AG21" si="22">E13-E5</f>
        <v>62551</v>
      </c>
      <c r="F21" s="8">
        <f t="shared" si="22"/>
        <v>125102</v>
      </c>
      <c r="G21" s="8">
        <f t="shared" si="22"/>
        <v>187653</v>
      </c>
      <c r="H21" s="8">
        <f t="shared" si="22"/>
        <v>250204</v>
      </c>
      <c r="I21" s="8">
        <f t="shared" si="22"/>
        <v>312755</v>
      </c>
      <c r="J21" s="8">
        <f t="shared" si="22"/>
        <v>0</v>
      </c>
      <c r="K21" s="8">
        <f t="shared" si="22"/>
        <v>0</v>
      </c>
      <c r="L21" s="8">
        <f t="shared" si="22"/>
        <v>0</v>
      </c>
      <c r="M21" s="8">
        <f t="shared" si="22"/>
        <v>0</v>
      </c>
      <c r="N21" s="8">
        <f t="shared" si="22"/>
        <v>0</v>
      </c>
      <c r="O21" s="8">
        <f t="shared" si="22"/>
        <v>0</v>
      </c>
      <c r="P21" s="8">
        <f t="shared" si="22"/>
        <v>0</v>
      </c>
      <c r="Q21" s="8">
        <f t="shared" si="22"/>
        <v>0</v>
      </c>
      <c r="R21" s="8">
        <f t="shared" si="22"/>
        <v>0</v>
      </c>
      <c r="S21" s="8">
        <f t="shared" si="22"/>
        <v>0</v>
      </c>
      <c r="T21" s="8">
        <f t="shared" si="22"/>
        <v>0</v>
      </c>
      <c r="U21" s="8">
        <f t="shared" si="22"/>
        <v>0</v>
      </c>
      <c r="V21" s="8">
        <f t="shared" si="22"/>
        <v>0</v>
      </c>
      <c r="W21" s="8">
        <f t="shared" si="22"/>
        <v>0</v>
      </c>
      <c r="X21" s="8">
        <f t="shared" si="22"/>
        <v>0</v>
      </c>
      <c r="Y21" s="8">
        <f t="shared" si="22"/>
        <v>0</v>
      </c>
      <c r="Z21" s="8">
        <f t="shared" si="22"/>
        <v>0</v>
      </c>
      <c r="AA21" s="8">
        <f t="shared" si="22"/>
        <v>0</v>
      </c>
      <c r="AB21" s="8">
        <f t="shared" si="22"/>
        <v>0</v>
      </c>
      <c r="AC21" s="8">
        <f t="shared" si="22"/>
        <v>0</v>
      </c>
      <c r="AD21" s="8">
        <f t="shared" si="22"/>
        <v>0</v>
      </c>
      <c r="AE21" s="8">
        <f t="shared" si="22"/>
        <v>0</v>
      </c>
      <c r="AF21" s="8">
        <f t="shared" si="22"/>
        <v>0</v>
      </c>
      <c r="AG21" s="8">
        <f t="shared" si="22"/>
        <v>0</v>
      </c>
      <c r="AH21" s="8">
        <f t="shared" ref="AH21:AQ21" si="23">AH13-AH5</f>
        <v>0</v>
      </c>
      <c r="AI21" s="8">
        <f t="shared" si="23"/>
        <v>0</v>
      </c>
      <c r="AJ21" s="8">
        <f t="shared" si="23"/>
        <v>0</v>
      </c>
      <c r="AK21" s="8">
        <f t="shared" si="23"/>
        <v>0</v>
      </c>
      <c r="AL21" s="8">
        <f t="shared" si="23"/>
        <v>0</v>
      </c>
      <c r="AM21" s="8">
        <f t="shared" si="23"/>
        <v>0</v>
      </c>
      <c r="AN21" s="8">
        <f t="shared" si="23"/>
        <v>0</v>
      </c>
      <c r="AO21" s="8">
        <f t="shared" si="23"/>
        <v>0</v>
      </c>
      <c r="AP21" s="8">
        <f t="shared" si="23"/>
        <v>0</v>
      </c>
      <c r="AQ21" s="8">
        <f t="shared" si="23"/>
        <v>0</v>
      </c>
    </row>
    <row r="22" spans="2:43" x14ac:dyDescent="0.2">
      <c r="B22" s="3" t="s">
        <v>354</v>
      </c>
      <c r="C22" s="8">
        <f t="shared" si="21"/>
        <v>73300000</v>
      </c>
      <c r="D22" s="8">
        <f>D14-D6</f>
        <v>0</v>
      </c>
      <c r="E22" s="8">
        <f t="shared" ref="E22:AG22" si="24">E14-E6</f>
        <v>9200000</v>
      </c>
      <c r="F22" s="8">
        <f t="shared" si="24"/>
        <v>11800000</v>
      </c>
      <c r="G22" s="8">
        <f t="shared" si="24"/>
        <v>14500000</v>
      </c>
      <c r="H22" s="8">
        <f t="shared" si="24"/>
        <v>17400000</v>
      </c>
      <c r="I22" s="8">
        <f t="shared" si="24"/>
        <v>20400000</v>
      </c>
      <c r="J22" s="8">
        <f t="shared" si="24"/>
        <v>0</v>
      </c>
      <c r="K22" s="8">
        <f t="shared" si="24"/>
        <v>0</v>
      </c>
      <c r="L22" s="8">
        <f t="shared" si="24"/>
        <v>0</v>
      </c>
      <c r="M22" s="8">
        <f t="shared" si="24"/>
        <v>0</v>
      </c>
      <c r="N22" s="8">
        <f t="shared" si="24"/>
        <v>0</v>
      </c>
      <c r="O22" s="8">
        <f t="shared" si="24"/>
        <v>0</v>
      </c>
      <c r="P22" s="8">
        <f t="shared" si="24"/>
        <v>0</v>
      </c>
      <c r="Q22" s="8">
        <f t="shared" si="24"/>
        <v>0</v>
      </c>
      <c r="R22" s="8">
        <f t="shared" si="24"/>
        <v>0</v>
      </c>
      <c r="S22" s="8">
        <f t="shared" si="24"/>
        <v>0</v>
      </c>
      <c r="T22" s="8">
        <f t="shared" si="24"/>
        <v>0</v>
      </c>
      <c r="U22" s="8">
        <f t="shared" si="24"/>
        <v>0</v>
      </c>
      <c r="V22" s="8">
        <f t="shared" si="24"/>
        <v>0</v>
      </c>
      <c r="W22" s="8">
        <f t="shared" si="24"/>
        <v>0</v>
      </c>
      <c r="X22" s="8">
        <f t="shared" si="24"/>
        <v>0</v>
      </c>
      <c r="Y22" s="8">
        <f t="shared" si="24"/>
        <v>0</v>
      </c>
      <c r="Z22" s="8">
        <f t="shared" si="24"/>
        <v>0</v>
      </c>
      <c r="AA22" s="8">
        <f t="shared" si="24"/>
        <v>0</v>
      </c>
      <c r="AB22" s="8">
        <f t="shared" si="24"/>
        <v>0</v>
      </c>
      <c r="AC22" s="8">
        <f t="shared" si="24"/>
        <v>0</v>
      </c>
      <c r="AD22" s="8">
        <f t="shared" si="24"/>
        <v>0</v>
      </c>
      <c r="AE22" s="8">
        <f t="shared" si="24"/>
        <v>0</v>
      </c>
      <c r="AF22" s="8">
        <f t="shared" si="24"/>
        <v>0</v>
      </c>
      <c r="AG22" s="8">
        <f t="shared" si="24"/>
        <v>0</v>
      </c>
      <c r="AH22" s="8">
        <f t="shared" ref="AH22:AQ22" si="25">AH14-AH6</f>
        <v>0</v>
      </c>
      <c r="AI22" s="8">
        <f t="shared" si="25"/>
        <v>0</v>
      </c>
      <c r="AJ22" s="8">
        <f t="shared" si="25"/>
        <v>0</v>
      </c>
      <c r="AK22" s="8">
        <f t="shared" si="25"/>
        <v>0</v>
      </c>
      <c r="AL22" s="8">
        <f t="shared" si="25"/>
        <v>0</v>
      </c>
      <c r="AM22" s="8">
        <f t="shared" si="25"/>
        <v>0</v>
      </c>
      <c r="AN22" s="8">
        <f t="shared" si="25"/>
        <v>0</v>
      </c>
      <c r="AO22" s="8">
        <f t="shared" si="25"/>
        <v>0</v>
      </c>
      <c r="AP22" s="8">
        <f t="shared" si="25"/>
        <v>0</v>
      </c>
      <c r="AQ22" s="8">
        <f t="shared" si="25"/>
        <v>0</v>
      </c>
    </row>
    <row r="23" spans="2:43" x14ac:dyDescent="0.2">
      <c r="B23" s="4" t="s">
        <v>355</v>
      </c>
      <c r="C23" s="13">
        <f t="shared" si="21"/>
        <v>74238265</v>
      </c>
      <c r="D23" s="13">
        <f>SUM(D21:D22)</f>
        <v>0</v>
      </c>
      <c r="E23" s="13">
        <f t="shared" ref="E23:AG23" si="26">SUM(E21:E22)</f>
        <v>9262551</v>
      </c>
      <c r="F23" s="13">
        <f t="shared" si="26"/>
        <v>11925102</v>
      </c>
      <c r="G23" s="13">
        <f t="shared" si="26"/>
        <v>14687653</v>
      </c>
      <c r="H23" s="13">
        <f t="shared" si="26"/>
        <v>17650204</v>
      </c>
      <c r="I23" s="13">
        <f t="shared" si="26"/>
        <v>20712755</v>
      </c>
      <c r="J23" s="13">
        <f t="shared" si="26"/>
        <v>0</v>
      </c>
      <c r="K23" s="13">
        <f t="shared" si="26"/>
        <v>0</v>
      </c>
      <c r="L23" s="13">
        <f t="shared" si="26"/>
        <v>0</v>
      </c>
      <c r="M23" s="13">
        <f t="shared" si="26"/>
        <v>0</v>
      </c>
      <c r="N23" s="13">
        <f t="shared" si="26"/>
        <v>0</v>
      </c>
      <c r="O23" s="13">
        <f t="shared" si="26"/>
        <v>0</v>
      </c>
      <c r="P23" s="13">
        <f t="shared" si="26"/>
        <v>0</v>
      </c>
      <c r="Q23" s="13">
        <f t="shared" si="26"/>
        <v>0</v>
      </c>
      <c r="R23" s="13">
        <f t="shared" si="26"/>
        <v>0</v>
      </c>
      <c r="S23" s="13">
        <f t="shared" si="26"/>
        <v>0</v>
      </c>
      <c r="T23" s="13">
        <f t="shared" si="26"/>
        <v>0</v>
      </c>
      <c r="U23" s="13">
        <f t="shared" si="26"/>
        <v>0</v>
      </c>
      <c r="V23" s="13">
        <f t="shared" si="26"/>
        <v>0</v>
      </c>
      <c r="W23" s="13">
        <f t="shared" si="26"/>
        <v>0</v>
      </c>
      <c r="X23" s="13">
        <f t="shared" si="26"/>
        <v>0</v>
      </c>
      <c r="Y23" s="13">
        <f t="shared" si="26"/>
        <v>0</v>
      </c>
      <c r="Z23" s="13">
        <f t="shared" si="26"/>
        <v>0</v>
      </c>
      <c r="AA23" s="13">
        <f t="shared" si="26"/>
        <v>0</v>
      </c>
      <c r="AB23" s="13">
        <f t="shared" si="26"/>
        <v>0</v>
      </c>
      <c r="AC23" s="13">
        <f t="shared" si="26"/>
        <v>0</v>
      </c>
      <c r="AD23" s="13">
        <f t="shared" si="26"/>
        <v>0</v>
      </c>
      <c r="AE23" s="13">
        <f t="shared" si="26"/>
        <v>0</v>
      </c>
      <c r="AF23" s="13">
        <f t="shared" si="26"/>
        <v>0</v>
      </c>
      <c r="AG23" s="13">
        <f t="shared" si="26"/>
        <v>0</v>
      </c>
      <c r="AH23" s="13">
        <f t="shared" ref="AH23:AQ23" si="27">SUM(AH21:AH22)</f>
        <v>0</v>
      </c>
      <c r="AI23" s="13">
        <f t="shared" si="27"/>
        <v>0</v>
      </c>
      <c r="AJ23" s="13">
        <f t="shared" si="27"/>
        <v>0</v>
      </c>
      <c r="AK23" s="13">
        <f t="shared" si="27"/>
        <v>0</v>
      </c>
      <c r="AL23" s="13">
        <f t="shared" si="27"/>
        <v>0</v>
      </c>
      <c r="AM23" s="13">
        <f t="shared" si="27"/>
        <v>0</v>
      </c>
      <c r="AN23" s="13">
        <f t="shared" si="27"/>
        <v>0</v>
      </c>
      <c r="AO23" s="13">
        <f t="shared" si="27"/>
        <v>0</v>
      </c>
      <c r="AP23" s="13">
        <f t="shared" si="27"/>
        <v>0</v>
      </c>
      <c r="AQ23" s="13">
        <f t="shared" si="27"/>
        <v>0</v>
      </c>
    </row>
  </sheetData>
  <phoneticPr fontId="3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AG29"/>
  <sheetViews>
    <sheetView zoomScaleNormal="100" workbookViewId="0"/>
  </sheetViews>
  <sheetFormatPr defaultColWidth="9.140625" defaultRowHeight="11.25" x14ac:dyDescent="0.2"/>
  <cols>
    <col min="1" max="1" width="2.7109375" style="2" customWidth="1"/>
    <col min="2" max="2" width="30.7109375" style="2" customWidth="1"/>
    <col min="3" max="9" width="12.7109375" style="2" customWidth="1"/>
    <col min="10" max="33" width="6.7109375" style="2" customWidth="1"/>
    <col min="34" max="16384" width="9.140625" style="2"/>
  </cols>
  <sheetData>
    <row r="2" spans="2:6" x14ac:dyDescent="0.2">
      <c r="B2" s="6" t="s">
        <v>359</v>
      </c>
      <c r="C2" s="110" t="s">
        <v>360</v>
      </c>
      <c r="D2" s="110" t="s">
        <v>361</v>
      </c>
    </row>
    <row r="3" spans="2:6" x14ac:dyDescent="0.2">
      <c r="B3" s="3" t="s">
        <v>362</v>
      </c>
      <c r="C3" s="113">
        <f>'01 Investičné výdavky'!C12</f>
        <v>19186000</v>
      </c>
      <c r="D3" s="155">
        <f>'06 Finančná analýza'!C5</f>
        <v>17884497.039231814</v>
      </c>
      <c r="F3" s="2" t="s">
        <v>363</v>
      </c>
    </row>
    <row r="4" spans="2:6" x14ac:dyDescent="0.2">
      <c r="B4" s="3" t="s">
        <v>324</v>
      </c>
      <c r="C4" s="113">
        <f>'06 Finančná analýza'!AQ8</f>
        <v>909112.5</v>
      </c>
      <c r="D4" s="155">
        <f>'06 Finančná analýza'!C8</f>
        <v>196932.50108078358</v>
      </c>
    </row>
    <row r="5" spans="2:6" x14ac:dyDescent="0.2">
      <c r="B5" s="3" t="s">
        <v>364</v>
      </c>
      <c r="C5" s="113">
        <f>'04 Prevádzkové príjmy'!C23</f>
        <v>74238265</v>
      </c>
      <c r="D5" s="155">
        <f>'06 Finančná analýza'!C7</f>
        <v>65100839.359748818</v>
      </c>
    </row>
    <row r="6" spans="2:6" x14ac:dyDescent="0.2">
      <c r="B6" s="3" t="s">
        <v>365</v>
      </c>
      <c r="C6" s="113">
        <f>'03 Prevádzkové výdavky'!C32</f>
        <v>6000000</v>
      </c>
      <c r="D6" s="155">
        <f>'06 Finančná analýza'!C6</f>
        <v>5427391.4170378903</v>
      </c>
      <c r="F6" s="333" t="s">
        <v>524</v>
      </c>
    </row>
    <row r="7" spans="2:6" x14ac:dyDescent="0.2">
      <c r="B7" s="3" t="s">
        <v>366</v>
      </c>
      <c r="C7" s="126"/>
      <c r="D7" s="155">
        <f>IF(D5&gt;D6,D4+D5-D6,0)</f>
        <v>59870380.44379171</v>
      </c>
      <c r="F7" s="333" t="s">
        <v>525</v>
      </c>
    </row>
    <row r="8" spans="2:6" x14ac:dyDescent="0.2">
      <c r="B8" s="3" t="s">
        <v>367</v>
      </c>
      <c r="C8" s="127"/>
      <c r="D8" s="155">
        <f>D3-D7</f>
        <v>-41985883.404559895</v>
      </c>
    </row>
    <row r="9" spans="2:6" x14ac:dyDescent="0.2">
      <c r="B9" s="3" t="s">
        <v>368</v>
      </c>
      <c r="C9" s="128"/>
      <c r="D9" s="156">
        <f>IFERROR(D8/D3,0)</f>
        <v>-2.3476133162961621</v>
      </c>
    </row>
    <row r="12" spans="2:6" x14ac:dyDescent="0.2">
      <c r="B12" s="6" t="s">
        <v>369</v>
      </c>
      <c r="C12" s="19"/>
      <c r="D12" s="2" t="s">
        <v>370</v>
      </c>
    </row>
    <row r="13" spans="2:6" x14ac:dyDescent="0.2">
      <c r="B13" s="3" t="s">
        <v>371</v>
      </c>
      <c r="C13" s="8">
        <f>'01 Investičné výdavky'!C19</f>
        <v>23370000</v>
      </c>
    </row>
    <row r="14" spans="2:6" x14ac:dyDescent="0.2">
      <c r="B14" s="3" t="s">
        <v>372</v>
      </c>
      <c r="C14" s="9"/>
      <c r="D14" s="2" t="s">
        <v>373</v>
      </c>
    </row>
    <row r="15" spans="2:6" x14ac:dyDescent="0.2">
      <c r="B15" s="3" t="s">
        <v>374</v>
      </c>
      <c r="C15" s="8">
        <f>C13+C14</f>
        <v>23370000</v>
      </c>
    </row>
    <row r="16" spans="2:6" x14ac:dyDescent="0.2">
      <c r="B16" s="3" t="s">
        <v>375</v>
      </c>
      <c r="C16" s="8">
        <f>C15*D9</f>
        <v>-54863723.20184131</v>
      </c>
    </row>
    <row r="17" spans="2:33" x14ac:dyDescent="0.2">
      <c r="B17" s="3" t="s">
        <v>376</v>
      </c>
      <c r="C17" s="24">
        <v>0.85</v>
      </c>
    </row>
    <row r="18" spans="2:33" x14ac:dyDescent="0.2">
      <c r="B18" s="3" t="s">
        <v>377</v>
      </c>
      <c r="C18" s="8">
        <f>C16*C17</f>
        <v>-46634164.721565112</v>
      </c>
    </row>
    <row r="19" spans="2:33" x14ac:dyDescent="0.2">
      <c r="B19" s="336" t="s">
        <v>378</v>
      </c>
      <c r="C19" s="337">
        <f>IFERROR(C18/C13,0)</f>
        <v>-1.9954713188517379</v>
      </c>
    </row>
    <row r="20" spans="2:33" x14ac:dyDescent="0.2">
      <c r="B20" s="15"/>
    </row>
    <row r="21" spans="2:33" x14ac:dyDescent="0.2">
      <c r="B21" s="15"/>
    </row>
    <row r="22" spans="2:33" x14ac:dyDescent="0.2">
      <c r="B22" s="3"/>
      <c r="C22" s="3"/>
      <c r="D22" s="3" t="s">
        <v>279</v>
      </c>
      <c r="E22" s="3"/>
      <c r="F22" s="3"/>
      <c r="G22" s="3"/>
      <c r="H22" s="3"/>
      <c r="I22" s="3"/>
    </row>
    <row r="23" spans="2:33" x14ac:dyDescent="0.2">
      <c r="B23" s="4"/>
      <c r="C23" s="4"/>
      <c r="D23" s="5">
        <v>1</v>
      </c>
      <c r="E23" s="5">
        <v>2</v>
      </c>
      <c r="F23" s="5">
        <v>3</v>
      </c>
      <c r="G23" s="5">
        <v>4</v>
      </c>
      <c r="H23" s="5">
        <v>5</v>
      </c>
      <c r="I23" s="5">
        <v>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3" x14ac:dyDescent="0.2">
      <c r="B24" s="6" t="s">
        <v>379</v>
      </c>
      <c r="C24" s="110" t="s">
        <v>281</v>
      </c>
      <c r="D24" s="7">
        <f>Parametre!C13</f>
        <v>2025</v>
      </c>
      <c r="E24" s="7">
        <f>$D$24+D23</f>
        <v>2026</v>
      </c>
      <c r="F24" s="7">
        <f>$D$24+E23</f>
        <v>2027</v>
      </c>
      <c r="G24" s="7">
        <f>$D$24+F23</f>
        <v>2028</v>
      </c>
      <c r="H24" s="7">
        <f t="shared" ref="H24:I24" si="0">$D$24+G23</f>
        <v>2029</v>
      </c>
      <c r="I24" s="7">
        <f t="shared" si="0"/>
        <v>2030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2:33" x14ac:dyDescent="0.2">
      <c r="B25" s="3" t="s">
        <v>380</v>
      </c>
      <c r="C25" s="8">
        <f>SUM(D25:AG25)</f>
        <v>23826000</v>
      </c>
      <c r="D25" s="8">
        <f>'01 Investičné výdavky'!D17</f>
        <v>2507226</v>
      </c>
      <c r="E25" s="8">
        <f>'01 Investičné výdavky'!E17</f>
        <v>9347656</v>
      </c>
      <c r="F25" s="8">
        <f>'01 Investičné výdavky'!F17</f>
        <v>4650286</v>
      </c>
      <c r="G25" s="8">
        <f>'01 Investičné výdavky'!G17</f>
        <v>4650286</v>
      </c>
      <c r="H25" s="8">
        <f>'01 Investičné výdavky'!H17</f>
        <v>2654556</v>
      </c>
      <c r="I25" s="8">
        <f>'01 Investičné výdavky'!I17</f>
        <v>15990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x14ac:dyDescent="0.2">
      <c r="B26" s="3" t="s">
        <v>381</v>
      </c>
      <c r="C26" s="8">
        <f>SUM(D26:AG26)</f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x14ac:dyDescent="0.2">
      <c r="B27" s="3" t="s">
        <v>382</v>
      </c>
      <c r="C27" s="8">
        <f t="shared" ref="C27:C28" si="1">SUM(D27:AG27)</f>
        <v>-46634164.721565105</v>
      </c>
      <c r="D27" s="8">
        <f>$D$9*$C$17*'01 Investičné výdavky'!D19</f>
        <v>-5500867.8933669329</v>
      </c>
      <c r="E27" s="8">
        <f>$D$9*$C$17*'01 Investičné výdavky'!E19</f>
        <v>-18119091.095133577</v>
      </c>
      <c r="F27" s="8">
        <f>$D$9*$C$17*'01 Investičné výdavky'!F19</f>
        <v>-8745623.9860989898</v>
      </c>
      <c r="G27" s="8">
        <f>$D$9*$C$17*'01 Investičné výdavky'!G19</f>
        <v>-8745623.9860989898</v>
      </c>
      <c r="H27" s="8">
        <f>$D$9*$C$17*'01 Investičné výdavky'!H19</f>
        <v>-5491050.1744781826</v>
      </c>
      <c r="I27" s="8">
        <f>$D$9*$C$17*'01 Investičné výdavky'!I19</f>
        <v>-31907.586388439286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x14ac:dyDescent="0.2">
      <c r="B28" s="3" t="s">
        <v>383</v>
      </c>
      <c r="C28" s="8">
        <f t="shared" si="1"/>
        <v>70460164.721565112</v>
      </c>
      <c r="D28" s="8">
        <f>D25-D27</f>
        <v>8008093.8933669329</v>
      </c>
      <c r="E28" s="8">
        <f t="shared" ref="E28:H28" si="2">E25-E27</f>
        <v>27466747.095133577</v>
      </c>
      <c r="F28" s="8">
        <f t="shared" si="2"/>
        <v>13395909.98609899</v>
      </c>
      <c r="G28" s="8">
        <f t="shared" si="2"/>
        <v>13395909.98609899</v>
      </c>
      <c r="H28" s="8">
        <f t="shared" si="2"/>
        <v>8145606.1744781826</v>
      </c>
      <c r="I28" s="8">
        <f t="shared" ref="I28" si="3">I25-I27</f>
        <v>47897.586388439289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x14ac:dyDescent="0.2">
      <c r="B29" s="1" t="s">
        <v>384</v>
      </c>
    </row>
  </sheetData>
  <phoneticPr fontId="3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AQ60"/>
  <sheetViews>
    <sheetView zoomScaleNormal="100" workbookViewId="0"/>
  </sheetViews>
  <sheetFormatPr defaultColWidth="9.140625" defaultRowHeight="11.25" x14ac:dyDescent="0.2"/>
  <cols>
    <col min="1" max="1" width="2.7109375" style="2" customWidth="1"/>
    <col min="2" max="2" width="48.140625" style="2" bestFit="1" customWidth="1"/>
    <col min="3" max="3" width="11.5703125" style="2" bestFit="1" customWidth="1"/>
    <col min="4" max="4" width="9.140625" style="2" bestFit="1" customWidth="1"/>
    <col min="5" max="5" width="10" style="2" bestFit="1" customWidth="1"/>
    <col min="6" max="43" width="9.42578125" style="2" bestFit="1" customWidth="1"/>
    <col min="44" max="16384" width="9.140625" style="2"/>
  </cols>
  <sheetData>
    <row r="2" spans="2:43" x14ac:dyDescent="0.2">
      <c r="B2" s="15" t="s">
        <v>385</v>
      </c>
      <c r="C2" s="15"/>
      <c r="D2" s="3" t="s">
        <v>279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x14ac:dyDescent="0.2">
      <c r="B3" s="4"/>
      <c r="C3" s="18" t="s">
        <v>281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  <c r="AP3" s="5">
        <v>39</v>
      </c>
      <c r="AQ3" s="5">
        <v>40</v>
      </c>
    </row>
    <row r="4" spans="2:43" x14ac:dyDescent="0.2">
      <c r="B4" s="6" t="s">
        <v>386</v>
      </c>
      <c r="C4" s="110" t="s">
        <v>387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  <c r="AM4" s="7">
        <f t="shared" ref="AM4" si="6">$D$4+AL3</f>
        <v>2060</v>
      </c>
      <c r="AN4" s="7">
        <f t="shared" ref="AN4" si="7">$D$4+AM3</f>
        <v>2061</v>
      </c>
      <c r="AO4" s="7">
        <f t="shared" ref="AO4" si="8">$D$4+AN3</f>
        <v>2062</v>
      </c>
      <c r="AP4" s="7">
        <f t="shared" ref="AP4" si="9">$D$4+AO3</f>
        <v>2063</v>
      </c>
      <c r="AQ4" s="7">
        <f t="shared" ref="AQ4" si="10">$D$4+AP3</f>
        <v>2064</v>
      </c>
    </row>
    <row r="5" spans="2:43" x14ac:dyDescent="0.2">
      <c r="B5" s="3" t="s">
        <v>380</v>
      </c>
      <c r="C5" s="226">
        <f>D5+NPV(Parametre!$C$9,'06 Finančná analýza'!E5:I5)</f>
        <v>17884497.039231814</v>
      </c>
      <c r="D5" s="116">
        <f>'01 Investičné výdavky'!D12</f>
        <v>1937750</v>
      </c>
      <c r="E5" s="116">
        <f>'01 Investičné výdavky'!E12</f>
        <v>7595750</v>
      </c>
      <c r="F5" s="116">
        <f>'01 Investičné výdavky'!F12</f>
        <v>3776750</v>
      </c>
      <c r="G5" s="116">
        <f>'01 Investičné výdavky'!G12</f>
        <v>3776750</v>
      </c>
      <c r="H5" s="116">
        <f>'01 Investičné výdavky'!H12</f>
        <v>2086000</v>
      </c>
      <c r="I5" s="116">
        <f>'01 Investičné výdavky'!I12</f>
        <v>13000</v>
      </c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</row>
    <row r="6" spans="2:43" x14ac:dyDescent="0.2">
      <c r="B6" s="3" t="s">
        <v>365</v>
      </c>
      <c r="C6" s="226">
        <f>D6+NPV(Parametre!$C$9,'06 Finančná analýza'!E6:AQ6)</f>
        <v>5427391.4170378903</v>
      </c>
      <c r="D6" s="116">
        <f>'03 Prevádzkové výdavky'!D32</f>
        <v>0</v>
      </c>
      <c r="E6" s="116">
        <f>'03 Prevádzkové výdavky'!E32</f>
        <v>1375000</v>
      </c>
      <c r="F6" s="116">
        <f>'03 Prevádzkové výdavky'!F32</f>
        <v>1500000</v>
      </c>
      <c r="G6" s="116">
        <f>'03 Prevádzkové výdavky'!G32</f>
        <v>1500000</v>
      </c>
      <c r="H6" s="116">
        <f>'03 Prevádzkové výdavky'!H32</f>
        <v>1500000</v>
      </c>
      <c r="I6" s="116">
        <f>'03 Prevádzkové výdavky'!I32</f>
        <v>125000</v>
      </c>
      <c r="J6" s="116">
        <f>'03 Prevádzkové výdavky'!J32</f>
        <v>0</v>
      </c>
      <c r="K6" s="116">
        <f>'03 Prevádzkové výdavky'!K32</f>
        <v>0</v>
      </c>
      <c r="L6" s="116">
        <f>'03 Prevádzkové výdavky'!L32</f>
        <v>0</v>
      </c>
      <c r="M6" s="116">
        <f>'03 Prevádzkové výdavky'!M32</f>
        <v>0</v>
      </c>
      <c r="N6" s="116">
        <f>'03 Prevádzkové výdavky'!N32</f>
        <v>0</v>
      </c>
      <c r="O6" s="116">
        <f>'03 Prevádzkové výdavky'!O32</f>
        <v>0</v>
      </c>
      <c r="P6" s="116">
        <f>'03 Prevádzkové výdavky'!P32</f>
        <v>0</v>
      </c>
      <c r="Q6" s="116">
        <f>'03 Prevádzkové výdavky'!Q32</f>
        <v>0</v>
      </c>
      <c r="R6" s="116">
        <f>'03 Prevádzkové výdavky'!R32</f>
        <v>0</v>
      </c>
      <c r="S6" s="116">
        <f>'03 Prevádzkové výdavky'!S32</f>
        <v>0</v>
      </c>
      <c r="T6" s="116">
        <f>'03 Prevádzkové výdavky'!T32</f>
        <v>0</v>
      </c>
      <c r="U6" s="116">
        <f>'03 Prevádzkové výdavky'!U32</f>
        <v>0</v>
      </c>
      <c r="V6" s="116">
        <f>'03 Prevádzkové výdavky'!V32</f>
        <v>0</v>
      </c>
      <c r="W6" s="116">
        <f>'03 Prevádzkové výdavky'!W32</f>
        <v>0</v>
      </c>
      <c r="X6" s="116">
        <f>'03 Prevádzkové výdavky'!X32</f>
        <v>0</v>
      </c>
      <c r="Y6" s="116">
        <f>'03 Prevádzkové výdavky'!Y32</f>
        <v>0</v>
      </c>
      <c r="Z6" s="116">
        <f>'03 Prevádzkové výdavky'!Z32</f>
        <v>0</v>
      </c>
      <c r="AA6" s="116">
        <f>'03 Prevádzkové výdavky'!AA32</f>
        <v>0</v>
      </c>
      <c r="AB6" s="116">
        <f>'03 Prevádzkové výdavky'!AB32</f>
        <v>0</v>
      </c>
      <c r="AC6" s="116">
        <f>'03 Prevádzkové výdavky'!AC32</f>
        <v>0</v>
      </c>
      <c r="AD6" s="116">
        <f>'03 Prevádzkové výdavky'!AD32</f>
        <v>0</v>
      </c>
      <c r="AE6" s="116">
        <f>'03 Prevádzkové výdavky'!AE32</f>
        <v>0</v>
      </c>
      <c r="AF6" s="116">
        <f>'03 Prevádzkové výdavky'!AF32</f>
        <v>0</v>
      </c>
      <c r="AG6" s="116">
        <f>'03 Prevádzkové výdavky'!AG32</f>
        <v>0</v>
      </c>
      <c r="AH6" s="116">
        <f>'03 Prevádzkové výdavky'!AH32</f>
        <v>0</v>
      </c>
      <c r="AI6" s="116">
        <f>'03 Prevádzkové výdavky'!AI32</f>
        <v>0</v>
      </c>
      <c r="AJ6" s="116">
        <f>'03 Prevádzkové výdavky'!AJ32</f>
        <v>0</v>
      </c>
      <c r="AK6" s="116">
        <f>'03 Prevádzkové výdavky'!AK32</f>
        <v>0</v>
      </c>
      <c r="AL6" s="116">
        <f>'03 Prevádzkové výdavky'!AL32</f>
        <v>0</v>
      </c>
      <c r="AM6" s="116">
        <f>'03 Prevádzkové výdavky'!AM32</f>
        <v>0</v>
      </c>
      <c r="AN6" s="116">
        <f>'03 Prevádzkové výdavky'!AN32</f>
        <v>0</v>
      </c>
      <c r="AO6" s="116">
        <f>'03 Prevádzkové výdavky'!AO32</f>
        <v>0</v>
      </c>
      <c r="AP6" s="116">
        <f>'03 Prevádzkové výdavky'!AP32</f>
        <v>0</v>
      </c>
      <c r="AQ6" s="116">
        <f>'03 Prevádzkové výdavky'!AQ32</f>
        <v>0</v>
      </c>
    </row>
    <row r="7" spans="2:43" x14ac:dyDescent="0.2">
      <c r="B7" s="3" t="s">
        <v>364</v>
      </c>
      <c r="C7" s="226">
        <f>D7+NPV(Parametre!$C$9,'06 Finančná analýza'!E7:AQ7)</f>
        <v>65100839.359748818</v>
      </c>
      <c r="D7" s="116">
        <f>'04 Prevádzkové príjmy'!D23</f>
        <v>0</v>
      </c>
      <c r="E7" s="116">
        <f>'04 Prevádzkové príjmy'!E23</f>
        <v>9262551</v>
      </c>
      <c r="F7" s="116">
        <f>'04 Prevádzkové príjmy'!F23</f>
        <v>11925102</v>
      </c>
      <c r="G7" s="116">
        <f>'04 Prevádzkové príjmy'!G23</f>
        <v>14687653</v>
      </c>
      <c r="H7" s="116">
        <f>'04 Prevádzkové príjmy'!H23</f>
        <v>17650204</v>
      </c>
      <c r="I7" s="116">
        <f>'04 Prevádzkové príjmy'!I23</f>
        <v>20712755</v>
      </c>
      <c r="J7" s="116">
        <f>'04 Prevádzkové príjmy'!J23</f>
        <v>0</v>
      </c>
      <c r="K7" s="116">
        <f>'04 Prevádzkové príjmy'!K23</f>
        <v>0</v>
      </c>
      <c r="L7" s="116">
        <f>'04 Prevádzkové príjmy'!L23</f>
        <v>0</v>
      </c>
      <c r="M7" s="116">
        <f>'04 Prevádzkové príjmy'!M23</f>
        <v>0</v>
      </c>
      <c r="N7" s="116">
        <f>'04 Prevádzkové príjmy'!N23</f>
        <v>0</v>
      </c>
      <c r="O7" s="116">
        <f>'04 Prevádzkové príjmy'!O23</f>
        <v>0</v>
      </c>
      <c r="P7" s="116">
        <f>'04 Prevádzkové príjmy'!P23</f>
        <v>0</v>
      </c>
      <c r="Q7" s="116">
        <f>'04 Prevádzkové príjmy'!Q23</f>
        <v>0</v>
      </c>
      <c r="R7" s="116">
        <f>'04 Prevádzkové príjmy'!R23</f>
        <v>0</v>
      </c>
      <c r="S7" s="116">
        <f>'04 Prevádzkové príjmy'!S23</f>
        <v>0</v>
      </c>
      <c r="T7" s="116">
        <f>'04 Prevádzkové príjmy'!T23</f>
        <v>0</v>
      </c>
      <c r="U7" s="116">
        <f>'04 Prevádzkové príjmy'!U23</f>
        <v>0</v>
      </c>
      <c r="V7" s="116">
        <f>'04 Prevádzkové príjmy'!V23</f>
        <v>0</v>
      </c>
      <c r="W7" s="116">
        <f>'04 Prevádzkové príjmy'!W23</f>
        <v>0</v>
      </c>
      <c r="X7" s="116">
        <f>'04 Prevádzkové príjmy'!X23</f>
        <v>0</v>
      </c>
      <c r="Y7" s="116">
        <f>'04 Prevádzkové príjmy'!Y23</f>
        <v>0</v>
      </c>
      <c r="Z7" s="116">
        <f>'04 Prevádzkové príjmy'!Z23</f>
        <v>0</v>
      </c>
      <c r="AA7" s="116">
        <f>'04 Prevádzkové príjmy'!AA23</f>
        <v>0</v>
      </c>
      <c r="AB7" s="116">
        <f>'04 Prevádzkové príjmy'!AB23</f>
        <v>0</v>
      </c>
      <c r="AC7" s="116">
        <f>'04 Prevádzkové príjmy'!AC23</f>
        <v>0</v>
      </c>
      <c r="AD7" s="116">
        <f>'04 Prevádzkové príjmy'!AD23</f>
        <v>0</v>
      </c>
      <c r="AE7" s="116">
        <f>'04 Prevádzkové príjmy'!AE23</f>
        <v>0</v>
      </c>
      <c r="AF7" s="116">
        <f>'04 Prevádzkové príjmy'!AF23</f>
        <v>0</v>
      </c>
      <c r="AG7" s="116">
        <f>'04 Prevádzkové príjmy'!AG23</f>
        <v>0</v>
      </c>
      <c r="AH7" s="116">
        <f>'04 Prevádzkové príjmy'!AH23</f>
        <v>0</v>
      </c>
      <c r="AI7" s="116">
        <f>'04 Prevádzkové príjmy'!AI23</f>
        <v>0</v>
      </c>
      <c r="AJ7" s="116">
        <f>'04 Prevádzkové príjmy'!AJ23</f>
        <v>0</v>
      </c>
      <c r="AK7" s="116">
        <f>'04 Prevádzkové príjmy'!AK23</f>
        <v>0</v>
      </c>
      <c r="AL7" s="116">
        <f>'04 Prevádzkové príjmy'!AL23</f>
        <v>0</v>
      </c>
      <c r="AM7" s="116">
        <f>'04 Prevádzkové príjmy'!AM23</f>
        <v>0</v>
      </c>
      <c r="AN7" s="116">
        <f>'04 Prevádzkové príjmy'!AN23</f>
        <v>0</v>
      </c>
      <c r="AO7" s="116">
        <f>'04 Prevádzkové príjmy'!AO23</f>
        <v>0</v>
      </c>
      <c r="AP7" s="116">
        <f>'04 Prevádzkové príjmy'!AP23</f>
        <v>0</v>
      </c>
      <c r="AQ7" s="116">
        <f>'04 Prevádzkové príjmy'!AQ23</f>
        <v>0</v>
      </c>
    </row>
    <row r="8" spans="2:43" ht="12" thickBot="1" x14ac:dyDescent="0.25">
      <c r="B8" s="27" t="s">
        <v>324</v>
      </c>
      <c r="C8" s="227">
        <f>D8+NPV(Parametre!$C$9,'06 Finančná analýza'!E8:AQ8)</f>
        <v>196932.50108078358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228">
        <f>IFERROR('02 Zostatková hodnota'!H9,0)</f>
        <v>909112.5</v>
      </c>
    </row>
    <row r="9" spans="2:43" ht="12" thickTop="1" x14ac:dyDescent="0.2">
      <c r="B9" s="22" t="s">
        <v>388</v>
      </c>
      <c r="C9" s="229">
        <f>D9+NPV(Parametre!$C$9,'06 Finančná analýza'!E9:AQ9)</f>
        <v>41985883.404559888</v>
      </c>
      <c r="D9" s="230">
        <f>-D5-D6+D7+D8</f>
        <v>-1937750</v>
      </c>
      <c r="E9" s="230">
        <f t="shared" ref="E9:AG9" si="11">-E5-E6+E7+E8</f>
        <v>291801</v>
      </c>
      <c r="F9" s="230">
        <f t="shared" si="11"/>
        <v>6648352</v>
      </c>
      <c r="G9" s="230">
        <f t="shared" si="11"/>
        <v>9410903</v>
      </c>
      <c r="H9" s="230">
        <f t="shared" si="11"/>
        <v>14064204</v>
      </c>
      <c r="I9" s="230">
        <f>-I5-I6+I7+I8</f>
        <v>20574755</v>
      </c>
      <c r="J9" s="230">
        <f t="shared" si="11"/>
        <v>0</v>
      </c>
      <c r="K9" s="230">
        <f t="shared" si="11"/>
        <v>0</v>
      </c>
      <c r="L9" s="230">
        <f t="shared" si="11"/>
        <v>0</v>
      </c>
      <c r="M9" s="230">
        <f t="shared" si="11"/>
        <v>0</v>
      </c>
      <c r="N9" s="230">
        <f t="shared" si="11"/>
        <v>0</v>
      </c>
      <c r="O9" s="230">
        <f t="shared" si="11"/>
        <v>0</v>
      </c>
      <c r="P9" s="230">
        <f t="shared" si="11"/>
        <v>0</v>
      </c>
      <c r="Q9" s="230">
        <f t="shared" si="11"/>
        <v>0</v>
      </c>
      <c r="R9" s="230">
        <f t="shared" si="11"/>
        <v>0</v>
      </c>
      <c r="S9" s="230">
        <f t="shared" si="11"/>
        <v>0</v>
      </c>
      <c r="T9" s="230">
        <f t="shared" si="11"/>
        <v>0</v>
      </c>
      <c r="U9" s="230">
        <f t="shared" si="11"/>
        <v>0</v>
      </c>
      <c r="V9" s="230">
        <f t="shared" si="11"/>
        <v>0</v>
      </c>
      <c r="W9" s="230">
        <f t="shared" si="11"/>
        <v>0</v>
      </c>
      <c r="X9" s="230">
        <f t="shared" si="11"/>
        <v>0</v>
      </c>
      <c r="Y9" s="230">
        <f t="shared" si="11"/>
        <v>0</v>
      </c>
      <c r="Z9" s="230">
        <f t="shared" si="11"/>
        <v>0</v>
      </c>
      <c r="AA9" s="230">
        <f t="shared" si="11"/>
        <v>0</v>
      </c>
      <c r="AB9" s="230">
        <f t="shared" si="11"/>
        <v>0</v>
      </c>
      <c r="AC9" s="230">
        <f t="shared" si="11"/>
        <v>0</v>
      </c>
      <c r="AD9" s="230">
        <f t="shared" si="11"/>
        <v>0</v>
      </c>
      <c r="AE9" s="230">
        <f t="shared" si="11"/>
        <v>0</v>
      </c>
      <c r="AF9" s="230">
        <f t="shared" si="11"/>
        <v>0</v>
      </c>
      <c r="AG9" s="230">
        <f t="shared" si="11"/>
        <v>0</v>
      </c>
      <c r="AH9" s="230">
        <f t="shared" ref="AH9:AQ9" si="12">-AH5-AH6+AH7+AH8</f>
        <v>0</v>
      </c>
      <c r="AI9" s="230">
        <f t="shared" si="12"/>
        <v>0</v>
      </c>
      <c r="AJ9" s="230">
        <f t="shared" si="12"/>
        <v>0</v>
      </c>
      <c r="AK9" s="230">
        <f t="shared" si="12"/>
        <v>0</v>
      </c>
      <c r="AL9" s="230">
        <f t="shared" si="12"/>
        <v>0</v>
      </c>
      <c r="AM9" s="230">
        <f t="shared" si="12"/>
        <v>0</v>
      </c>
      <c r="AN9" s="230">
        <f t="shared" si="12"/>
        <v>0</v>
      </c>
      <c r="AO9" s="230">
        <f t="shared" si="12"/>
        <v>0</v>
      </c>
      <c r="AP9" s="230">
        <f t="shared" si="12"/>
        <v>0</v>
      </c>
      <c r="AQ9" s="230">
        <f t="shared" si="12"/>
        <v>909112.5</v>
      </c>
    </row>
    <row r="11" spans="2:43" x14ac:dyDescent="0.2">
      <c r="B11" s="26" t="s">
        <v>389</v>
      </c>
      <c r="C11" s="157">
        <f>-C5-C6+C7+C8</f>
        <v>41985883.404559895</v>
      </c>
      <c r="D11" s="2" t="s">
        <v>22</v>
      </c>
      <c r="E11" s="25"/>
    </row>
    <row r="12" spans="2:43" x14ac:dyDescent="0.2">
      <c r="B12" s="26" t="s">
        <v>390</v>
      </c>
      <c r="C12" s="158">
        <f>IRR(D9:AQ9,1)</f>
        <v>1.6836443418255702</v>
      </c>
    </row>
    <row r="15" spans="2:43" x14ac:dyDescent="0.2">
      <c r="B15" s="15" t="s">
        <v>391</v>
      </c>
      <c r="C15" s="15"/>
      <c r="D15" s="3" t="s">
        <v>279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2:43" x14ac:dyDescent="0.2">
      <c r="B16" s="4"/>
      <c r="C16" s="18" t="s">
        <v>281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  <c r="AH16" s="5">
        <v>31</v>
      </c>
      <c r="AI16" s="5">
        <v>32</v>
      </c>
      <c r="AJ16" s="5">
        <v>33</v>
      </c>
      <c r="AK16" s="5">
        <v>34</v>
      </c>
      <c r="AL16" s="5">
        <v>35</v>
      </c>
      <c r="AM16" s="5">
        <v>36</v>
      </c>
      <c r="AN16" s="5">
        <v>37</v>
      </c>
      <c r="AO16" s="5">
        <v>38</v>
      </c>
      <c r="AP16" s="5">
        <v>39</v>
      </c>
      <c r="AQ16" s="5">
        <v>40</v>
      </c>
    </row>
    <row r="17" spans="2:43" x14ac:dyDescent="0.2">
      <c r="B17" s="6" t="s">
        <v>386</v>
      </c>
      <c r="C17" s="110" t="s">
        <v>387</v>
      </c>
      <c r="D17" s="7">
        <f>D4</f>
        <v>2025</v>
      </c>
      <c r="E17" s="7">
        <f>E4</f>
        <v>2026</v>
      </c>
      <c r="F17" s="7">
        <f>F4</f>
        <v>2027</v>
      </c>
      <c r="G17" s="7">
        <f t="shared" ref="G17:AG17" si="13">G4</f>
        <v>2028</v>
      </c>
      <c r="H17" s="7">
        <f t="shared" si="13"/>
        <v>2029</v>
      </c>
      <c r="I17" s="7">
        <f t="shared" si="13"/>
        <v>2030</v>
      </c>
      <c r="J17" s="7">
        <f t="shared" si="13"/>
        <v>2031</v>
      </c>
      <c r="K17" s="7">
        <f t="shared" si="13"/>
        <v>2032</v>
      </c>
      <c r="L17" s="7">
        <f t="shared" si="13"/>
        <v>2033</v>
      </c>
      <c r="M17" s="7">
        <f t="shared" si="13"/>
        <v>2034</v>
      </c>
      <c r="N17" s="7">
        <f t="shared" si="13"/>
        <v>2035</v>
      </c>
      <c r="O17" s="7">
        <f t="shared" si="13"/>
        <v>2036</v>
      </c>
      <c r="P17" s="7">
        <f t="shared" si="13"/>
        <v>2037</v>
      </c>
      <c r="Q17" s="7">
        <f t="shared" si="13"/>
        <v>2038</v>
      </c>
      <c r="R17" s="7">
        <f t="shared" si="13"/>
        <v>2039</v>
      </c>
      <c r="S17" s="7">
        <f t="shared" si="13"/>
        <v>2040</v>
      </c>
      <c r="T17" s="7">
        <f t="shared" si="13"/>
        <v>2041</v>
      </c>
      <c r="U17" s="7">
        <f t="shared" si="13"/>
        <v>2042</v>
      </c>
      <c r="V17" s="7">
        <f t="shared" si="13"/>
        <v>2043</v>
      </c>
      <c r="W17" s="7">
        <f t="shared" si="13"/>
        <v>2044</v>
      </c>
      <c r="X17" s="7">
        <f t="shared" si="13"/>
        <v>2045</v>
      </c>
      <c r="Y17" s="7">
        <f t="shared" si="13"/>
        <v>2046</v>
      </c>
      <c r="Z17" s="7">
        <f t="shared" si="13"/>
        <v>2047</v>
      </c>
      <c r="AA17" s="7">
        <f t="shared" si="13"/>
        <v>2048</v>
      </c>
      <c r="AB17" s="7">
        <f t="shared" si="13"/>
        <v>2049</v>
      </c>
      <c r="AC17" s="7">
        <f t="shared" si="13"/>
        <v>2050</v>
      </c>
      <c r="AD17" s="7">
        <f t="shared" si="13"/>
        <v>2051</v>
      </c>
      <c r="AE17" s="7">
        <f t="shared" si="13"/>
        <v>2052</v>
      </c>
      <c r="AF17" s="7">
        <f t="shared" si="13"/>
        <v>2053</v>
      </c>
      <c r="AG17" s="7">
        <f t="shared" si="13"/>
        <v>2054</v>
      </c>
      <c r="AH17" s="7">
        <f t="shared" ref="AH17:AQ17" si="14">AH4</f>
        <v>2055</v>
      </c>
      <c r="AI17" s="7">
        <f t="shared" si="14"/>
        <v>2056</v>
      </c>
      <c r="AJ17" s="7">
        <f t="shared" si="14"/>
        <v>2057</v>
      </c>
      <c r="AK17" s="7">
        <f t="shared" si="14"/>
        <v>2058</v>
      </c>
      <c r="AL17" s="7">
        <f t="shared" si="14"/>
        <v>2059</v>
      </c>
      <c r="AM17" s="7">
        <f t="shared" si="14"/>
        <v>2060</v>
      </c>
      <c r="AN17" s="7">
        <f t="shared" si="14"/>
        <v>2061</v>
      </c>
      <c r="AO17" s="7">
        <f t="shared" si="14"/>
        <v>2062</v>
      </c>
      <c r="AP17" s="7">
        <f t="shared" si="14"/>
        <v>2063</v>
      </c>
      <c r="AQ17" s="7">
        <f t="shared" si="14"/>
        <v>2064</v>
      </c>
    </row>
    <row r="18" spans="2:43" x14ac:dyDescent="0.2">
      <c r="B18" s="3" t="s">
        <v>392</v>
      </c>
      <c r="C18" s="226">
        <f>D18+NPV(Parametre!$C$9,'06 Finančná analýza'!E18:H18)</f>
        <v>52722470.369380228</v>
      </c>
      <c r="D18" s="116">
        <f>'05 Financovanie'!D28-((1-'05 Financovanie'!$C$19)*('01 Investičné výdavky'!D13+'01 Investičné výdavky'!D14+'01 Investičné výdavky'!D16))</f>
        <v>6302244.8685925202</v>
      </c>
      <c r="E18" s="116">
        <f>'05 Financovanie'!E28-((1-'05 Financovanie'!$C$19)*('01 Investičné výdavky'!E13+'01 Investičné výdavky'!E14+'01 Investičné výdavky'!E16))</f>
        <v>22218962.918809302</v>
      </c>
      <c r="F18" s="116">
        <f>'05 Financovanie'!F28-((1-'05 Financovanie'!$C$19)*('01 Investičné výdavky'!F13+'01 Investičné výdavky'!F14+'01 Investičné výdavky'!F16))</f>
        <v>10779257.952114519</v>
      </c>
      <c r="G18" s="116">
        <f>'05 Financovanie'!G28-((1-'05 Financovanie'!$C$19)*('01 Investičné výdavky'!G13+'01 Investičné výdavky'!G14+'01 Investičné výdavky'!G16))</f>
        <v>10779257.952114519</v>
      </c>
      <c r="H18" s="116">
        <f>'05 Financovanie'!H28-((1-'05 Financovanie'!$C$19)*('01 Investičné výdavky'!H13+'01 Investičné výdavky'!H14+'01 Investičné výdavky'!H16))</f>
        <v>6442512.9833171135</v>
      </c>
      <c r="I18" s="116">
        <f>'05 Financovanie'!I28-((1-'05 Financovanie'!$C$19)*('01 Investičné výdavky'!I13+'01 Investičné výdavky'!I14+'01 Investičné výdavky'!I16))</f>
        <v>38941.127145072591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</row>
    <row r="19" spans="2:43" x14ac:dyDescent="0.2">
      <c r="B19" s="3" t="s">
        <v>365</v>
      </c>
      <c r="C19" s="226">
        <f>D19+NPV(Parametre!$C$9,'06 Finančná analýza'!E19:AQ19)</f>
        <v>5427391.4170378903</v>
      </c>
      <c r="D19" s="116">
        <f>'03 Prevádzkové výdavky'!D32</f>
        <v>0</v>
      </c>
      <c r="E19" s="116">
        <f>'03 Prevádzkové výdavky'!E32</f>
        <v>1375000</v>
      </c>
      <c r="F19" s="116">
        <f>'03 Prevádzkové výdavky'!F32</f>
        <v>1500000</v>
      </c>
      <c r="G19" s="116">
        <f>'03 Prevádzkové výdavky'!G32</f>
        <v>1500000</v>
      </c>
      <c r="H19" s="116">
        <f>'03 Prevádzkové výdavky'!H32</f>
        <v>1500000</v>
      </c>
      <c r="I19" s="116">
        <f>'03 Prevádzkové výdavky'!I32</f>
        <v>125000</v>
      </c>
      <c r="J19" s="116">
        <f>'03 Prevádzkové výdavky'!J32</f>
        <v>0</v>
      </c>
      <c r="K19" s="116">
        <f>'03 Prevádzkové výdavky'!K32</f>
        <v>0</v>
      </c>
      <c r="L19" s="116">
        <f>'03 Prevádzkové výdavky'!L32</f>
        <v>0</v>
      </c>
      <c r="M19" s="116">
        <f>'03 Prevádzkové výdavky'!M32</f>
        <v>0</v>
      </c>
      <c r="N19" s="116">
        <f>'03 Prevádzkové výdavky'!N32</f>
        <v>0</v>
      </c>
      <c r="O19" s="116">
        <f>'03 Prevádzkové výdavky'!O32</f>
        <v>0</v>
      </c>
      <c r="P19" s="116">
        <f>'03 Prevádzkové výdavky'!P32</f>
        <v>0</v>
      </c>
      <c r="Q19" s="116">
        <f>'03 Prevádzkové výdavky'!Q32</f>
        <v>0</v>
      </c>
      <c r="R19" s="116">
        <f>'03 Prevádzkové výdavky'!R32</f>
        <v>0</v>
      </c>
      <c r="S19" s="116">
        <f>'03 Prevádzkové výdavky'!S32</f>
        <v>0</v>
      </c>
      <c r="T19" s="116">
        <f>'03 Prevádzkové výdavky'!T32</f>
        <v>0</v>
      </c>
      <c r="U19" s="116">
        <f>'03 Prevádzkové výdavky'!U32</f>
        <v>0</v>
      </c>
      <c r="V19" s="116">
        <f>'03 Prevádzkové výdavky'!V32</f>
        <v>0</v>
      </c>
      <c r="W19" s="116">
        <f>'03 Prevádzkové výdavky'!W32</f>
        <v>0</v>
      </c>
      <c r="X19" s="116">
        <f>'03 Prevádzkové výdavky'!X32</f>
        <v>0</v>
      </c>
      <c r="Y19" s="116">
        <f>'03 Prevádzkové výdavky'!Y32</f>
        <v>0</v>
      </c>
      <c r="Z19" s="116">
        <f>'03 Prevádzkové výdavky'!Z32</f>
        <v>0</v>
      </c>
      <c r="AA19" s="116">
        <f>'03 Prevádzkové výdavky'!AA32</f>
        <v>0</v>
      </c>
      <c r="AB19" s="116">
        <f>'03 Prevádzkové výdavky'!AB32</f>
        <v>0</v>
      </c>
      <c r="AC19" s="116">
        <f>'03 Prevádzkové výdavky'!AC32</f>
        <v>0</v>
      </c>
      <c r="AD19" s="116">
        <f>'03 Prevádzkové výdavky'!AD32</f>
        <v>0</v>
      </c>
      <c r="AE19" s="116">
        <f>'03 Prevádzkové výdavky'!AE32</f>
        <v>0</v>
      </c>
      <c r="AF19" s="116">
        <f>'03 Prevádzkové výdavky'!AF32</f>
        <v>0</v>
      </c>
      <c r="AG19" s="116">
        <f>'03 Prevádzkové výdavky'!AG32</f>
        <v>0</v>
      </c>
      <c r="AH19" s="116">
        <f>'03 Prevádzkové výdavky'!AH32</f>
        <v>0</v>
      </c>
      <c r="AI19" s="116">
        <f>'03 Prevádzkové výdavky'!AI32</f>
        <v>0</v>
      </c>
      <c r="AJ19" s="116">
        <f>'03 Prevádzkové výdavky'!AJ32</f>
        <v>0</v>
      </c>
      <c r="AK19" s="116">
        <f>'03 Prevádzkové výdavky'!AK32</f>
        <v>0</v>
      </c>
      <c r="AL19" s="116">
        <f>'03 Prevádzkové výdavky'!AL32</f>
        <v>0</v>
      </c>
      <c r="AM19" s="116">
        <f>'03 Prevádzkové výdavky'!AM32</f>
        <v>0</v>
      </c>
      <c r="AN19" s="116">
        <f>'03 Prevádzkové výdavky'!AN32</f>
        <v>0</v>
      </c>
      <c r="AO19" s="116">
        <f>'03 Prevádzkové výdavky'!AO32</f>
        <v>0</v>
      </c>
      <c r="AP19" s="116">
        <f>'03 Prevádzkové výdavky'!AP32</f>
        <v>0</v>
      </c>
      <c r="AQ19" s="116">
        <f>'03 Prevádzkové výdavky'!AQ32</f>
        <v>0</v>
      </c>
    </row>
    <row r="20" spans="2:43" x14ac:dyDescent="0.2">
      <c r="B20" s="3" t="s">
        <v>393</v>
      </c>
      <c r="C20" s="226">
        <f>D20+NPV(Parametre!$C$9,'06 Finančná analýza'!E20:AQ20)</f>
        <v>0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</row>
    <row r="21" spans="2:43" x14ac:dyDescent="0.2">
      <c r="B21" s="3" t="s">
        <v>394</v>
      </c>
      <c r="C21" s="226">
        <f>D21+NPV(Parametre!$C$9,'06 Finančná analýza'!E21:AQ21)</f>
        <v>65100839.359748818</v>
      </c>
      <c r="D21" s="118">
        <f>'04 Prevádzkové príjmy'!D23</f>
        <v>0</v>
      </c>
      <c r="E21" s="118">
        <f>'04 Prevádzkové príjmy'!E23</f>
        <v>9262551</v>
      </c>
      <c r="F21" s="118">
        <f>'04 Prevádzkové príjmy'!F23</f>
        <v>11925102</v>
      </c>
      <c r="G21" s="118">
        <f>'04 Prevádzkové príjmy'!G23</f>
        <v>14687653</v>
      </c>
      <c r="H21" s="118">
        <f>'04 Prevádzkové príjmy'!H23</f>
        <v>17650204</v>
      </c>
      <c r="I21" s="118">
        <f>'04 Prevádzkové príjmy'!I23</f>
        <v>20712755</v>
      </c>
      <c r="J21" s="118">
        <f>'04 Prevádzkové príjmy'!J23</f>
        <v>0</v>
      </c>
      <c r="K21" s="118">
        <f>'04 Prevádzkové príjmy'!K23</f>
        <v>0</v>
      </c>
      <c r="L21" s="118">
        <f>'04 Prevádzkové príjmy'!L23</f>
        <v>0</v>
      </c>
      <c r="M21" s="118">
        <f>'04 Prevádzkové príjmy'!M23</f>
        <v>0</v>
      </c>
      <c r="N21" s="118">
        <f>'04 Prevádzkové príjmy'!N23</f>
        <v>0</v>
      </c>
      <c r="O21" s="118">
        <f>'04 Prevádzkové príjmy'!O23</f>
        <v>0</v>
      </c>
      <c r="P21" s="118">
        <f>'04 Prevádzkové príjmy'!P23</f>
        <v>0</v>
      </c>
      <c r="Q21" s="118">
        <f>'04 Prevádzkové príjmy'!Q23</f>
        <v>0</v>
      </c>
      <c r="R21" s="118">
        <f>'04 Prevádzkové príjmy'!R23</f>
        <v>0</v>
      </c>
      <c r="S21" s="118">
        <f>'04 Prevádzkové príjmy'!S23</f>
        <v>0</v>
      </c>
      <c r="T21" s="118">
        <f>'04 Prevádzkové príjmy'!T23</f>
        <v>0</v>
      </c>
      <c r="U21" s="118">
        <f>'04 Prevádzkové príjmy'!U23</f>
        <v>0</v>
      </c>
      <c r="V21" s="118">
        <f>'04 Prevádzkové príjmy'!V23</f>
        <v>0</v>
      </c>
      <c r="W21" s="118">
        <f>'04 Prevádzkové príjmy'!W23</f>
        <v>0</v>
      </c>
      <c r="X21" s="118">
        <f>'04 Prevádzkové príjmy'!X23</f>
        <v>0</v>
      </c>
      <c r="Y21" s="118">
        <f>'04 Prevádzkové príjmy'!Y23</f>
        <v>0</v>
      </c>
      <c r="Z21" s="118">
        <f>'04 Prevádzkové príjmy'!Z23</f>
        <v>0</v>
      </c>
      <c r="AA21" s="118">
        <f>'04 Prevádzkové príjmy'!AA23</f>
        <v>0</v>
      </c>
      <c r="AB21" s="118">
        <f>'04 Prevádzkové príjmy'!AB23</f>
        <v>0</v>
      </c>
      <c r="AC21" s="118">
        <f>'04 Prevádzkové príjmy'!AC23</f>
        <v>0</v>
      </c>
      <c r="AD21" s="118">
        <f>'04 Prevádzkové príjmy'!AD23</f>
        <v>0</v>
      </c>
      <c r="AE21" s="118">
        <f>'04 Prevádzkové príjmy'!AE23</f>
        <v>0</v>
      </c>
      <c r="AF21" s="118">
        <f>'04 Prevádzkové príjmy'!AF23</f>
        <v>0</v>
      </c>
      <c r="AG21" s="118">
        <f>'04 Prevádzkové príjmy'!AG23</f>
        <v>0</v>
      </c>
      <c r="AH21" s="118">
        <f>'04 Prevádzkové príjmy'!AH23</f>
        <v>0</v>
      </c>
      <c r="AI21" s="118">
        <f>'04 Prevádzkové príjmy'!AI23</f>
        <v>0</v>
      </c>
      <c r="AJ21" s="118">
        <f>'04 Prevádzkové príjmy'!AJ23</f>
        <v>0</v>
      </c>
      <c r="AK21" s="118">
        <f>'04 Prevádzkové príjmy'!AK23</f>
        <v>0</v>
      </c>
      <c r="AL21" s="118">
        <f>'04 Prevádzkové príjmy'!AL23</f>
        <v>0</v>
      </c>
      <c r="AM21" s="118">
        <f>'04 Prevádzkové príjmy'!AM23</f>
        <v>0</v>
      </c>
      <c r="AN21" s="118">
        <f>'04 Prevádzkové príjmy'!AN23</f>
        <v>0</v>
      </c>
      <c r="AO21" s="118">
        <f>'04 Prevádzkové príjmy'!AO23</f>
        <v>0</v>
      </c>
      <c r="AP21" s="118">
        <f>'04 Prevádzkové príjmy'!AP23</f>
        <v>0</v>
      </c>
      <c r="AQ21" s="118">
        <f>'04 Prevádzkové príjmy'!AQ23</f>
        <v>0</v>
      </c>
    </row>
    <row r="22" spans="2:43" ht="12" thickBot="1" x14ac:dyDescent="0.25">
      <c r="B22" s="27" t="s">
        <v>324</v>
      </c>
      <c r="C22" s="227">
        <f>D22+NPV(Parametre!$C$9,'06 Finančná analýza'!E22:AQ22)</f>
        <v>196932.50108078358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f>AG8</f>
        <v>0</v>
      </c>
      <c r="AH22" s="117">
        <f t="shared" ref="AH22:AP22" si="15">AH8</f>
        <v>0</v>
      </c>
      <c r="AI22" s="117">
        <f t="shared" si="15"/>
        <v>0</v>
      </c>
      <c r="AJ22" s="117">
        <f t="shared" si="15"/>
        <v>0</v>
      </c>
      <c r="AK22" s="117">
        <f t="shared" si="15"/>
        <v>0</v>
      </c>
      <c r="AL22" s="117">
        <f t="shared" si="15"/>
        <v>0</v>
      </c>
      <c r="AM22" s="117">
        <f t="shared" si="15"/>
        <v>0</v>
      </c>
      <c r="AN22" s="117">
        <f t="shared" si="15"/>
        <v>0</v>
      </c>
      <c r="AO22" s="117">
        <f t="shared" si="15"/>
        <v>0</v>
      </c>
      <c r="AP22" s="117">
        <f t="shared" si="15"/>
        <v>0</v>
      </c>
      <c r="AQ22" s="117">
        <f>AQ8</f>
        <v>909112.5</v>
      </c>
    </row>
    <row r="23" spans="2:43" ht="12" thickTop="1" x14ac:dyDescent="0.2">
      <c r="B23" s="22" t="s">
        <v>388</v>
      </c>
      <c r="C23" s="231">
        <f>D23+NPV(Parametre!$C$9,'06 Finančná analýza'!E23:AQ23)</f>
        <v>7115903.3064431837</v>
      </c>
      <c r="D23" s="230">
        <f>-D18-D19-D20+D21+D22</f>
        <v>-6302244.8685925202</v>
      </c>
      <c r="E23" s="230">
        <f t="shared" ref="E23:AG23" si="16">-E18-E19-E20+E21+E22</f>
        <v>-14331411.918809302</v>
      </c>
      <c r="F23" s="230">
        <f t="shared" si="16"/>
        <v>-354155.95211451873</v>
      </c>
      <c r="G23" s="230">
        <f t="shared" si="16"/>
        <v>2408395.0478854813</v>
      </c>
      <c r="H23" s="230">
        <f t="shared" si="16"/>
        <v>9707691.0166828856</v>
      </c>
      <c r="I23" s="230">
        <f t="shared" si="16"/>
        <v>20548813.872854926</v>
      </c>
      <c r="J23" s="230">
        <f t="shared" si="16"/>
        <v>0</v>
      </c>
      <c r="K23" s="230">
        <f t="shared" si="16"/>
        <v>0</v>
      </c>
      <c r="L23" s="230">
        <f t="shared" si="16"/>
        <v>0</v>
      </c>
      <c r="M23" s="230">
        <f t="shared" si="16"/>
        <v>0</v>
      </c>
      <c r="N23" s="230">
        <f t="shared" si="16"/>
        <v>0</v>
      </c>
      <c r="O23" s="230">
        <f t="shared" si="16"/>
        <v>0</v>
      </c>
      <c r="P23" s="230">
        <f t="shared" si="16"/>
        <v>0</v>
      </c>
      <c r="Q23" s="230">
        <f t="shared" si="16"/>
        <v>0</v>
      </c>
      <c r="R23" s="230">
        <f t="shared" si="16"/>
        <v>0</v>
      </c>
      <c r="S23" s="230">
        <f t="shared" si="16"/>
        <v>0</v>
      </c>
      <c r="T23" s="230">
        <f t="shared" si="16"/>
        <v>0</v>
      </c>
      <c r="U23" s="230">
        <f t="shared" si="16"/>
        <v>0</v>
      </c>
      <c r="V23" s="230">
        <f t="shared" si="16"/>
        <v>0</v>
      </c>
      <c r="W23" s="230">
        <f t="shared" si="16"/>
        <v>0</v>
      </c>
      <c r="X23" s="230">
        <f t="shared" si="16"/>
        <v>0</v>
      </c>
      <c r="Y23" s="230">
        <f t="shared" si="16"/>
        <v>0</v>
      </c>
      <c r="Z23" s="230">
        <f t="shared" si="16"/>
        <v>0</v>
      </c>
      <c r="AA23" s="230">
        <f t="shared" si="16"/>
        <v>0</v>
      </c>
      <c r="AB23" s="230">
        <f t="shared" si="16"/>
        <v>0</v>
      </c>
      <c r="AC23" s="230">
        <f t="shared" si="16"/>
        <v>0</v>
      </c>
      <c r="AD23" s="230">
        <f t="shared" si="16"/>
        <v>0</v>
      </c>
      <c r="AE23" s="230">
        <f t="shared" si="16"/>
        <v>0</v>
      </c>
      <c r="AF23" s="230">
        <f t="shared" si="16"/>
        <v>0</v>
      </c>
      <c r="AG23" s="230">
        <f t="shared" si="16"/>
        <v>0</v>
      </c>
      <c r="AH23" s="230">
        <f t="shared" ref="AH23:AQ23" si="17">-AH18-AH19-AH20+AH21+AH22</f>
        <v>0</v>
      </c>
      <c r="AI23" s="230">
        <f t="shared" si="17"/>
        <v>0</v>
      </c>
      <c r="AJ23" s="230">
        <f t="shared" si="17"/>
        <v>0</v>
      </c>
      <c r="AK23" s="230">
        <f t="shared" si="17"/>
        <v>0</v>
      </c>
      <c r="AL23" s="230">
        <f t="shared" si="17"/>
        <v>0</v>
      </c>
      <c r="AM23" s="230">
        <f t="shared" si="17"/>
        <v>0</v>
      </c>
      <c r="AN23" s="230">
        <f t="shared" si="17"/>
        <v>0</v>
      </c>
      <c r="AO23" s="230">
        <f t="shared" si="17"/>
        <v>0</v>
      </c>
      <c r="AP23" s="230">
        <f t="shared" si="17"/>
        <v>0</v>
      </c>
      <c r="AQ23" s="230">
        <f t="shared" si="17"/>
        <v>909112.5</v>
      </c>
    </row>
    <row r="25" spans="2:43" x14ac:dyDescent="0.2">
      <c r="B25" s="26" t="s">
        <v>395</v>
      </c>
      <c r="C25" s="157">
        <f>-C18-C19-C20+C21+C22</f>
        <v>7147910.0744114844</v>
      </c>
      <c r="D25" s="25" t="s">
        <v>22</v>
      </c>
    </row>
    <row r="26" spans="2:43" x14ac:dyDescent="0.2">
      <c r="B26" s="26" t="s">
        <v>396</v>
      </c>
      <c r="C26" s="158">
        <f>IRR(D23:AQ23,1)</f>
        <v>0.12261252386720489</v>
      </c>
    </row>
    <row r="27" spans="2:43" x14ac:dyDescent="0.2">
      <c r="D27" s="25"/>
    </row>
    <row r="29" spans="2:43" x14ac:dyDescent="0.2">
      <c r="B29" s="15" t="s">
        <v>397</v>
      </c>
      <c r="C29" s="15"/>
      <c r="D29" s="3" t="s">
        <v>279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2:43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  <c r="AH30" s="5">
        <v>31</v>
      </c>
      <c r="AI30" s="5">
        <v>32</v>
      </c>
      <c r="AJ30" s="5">
        <v>33</v>
      </c>
      <c r="AK30" s="5">
        <v>34</v>
      </c>
      <c r="AL30" s="5">
        <v>35</v>
      </c>
      <c r="AM30" s="5">
        <v>36</v>
      </c>
      <c r="AN30" s="5">
        <v>37</v>
      </c>
      <c r="AO30" s="5">
        <v>38</v>
      </c>
      <c r="AP30" s="5">
        <v>39</v>
      </c>
      <c r="AQ30" s="5">
        <v>40</v>
      </c>
    </row>
    <row r="31" spans="2:43" x14ac:dyDescent="0.2">
      <c r="B31" s="6" t="s">
        <v>386</v>
      </c>
      <c r="C31" s="110" t="s">
        <v>281</v>
      </c>
      <c r="D31" s="7">
        <f>D4</f>
        <v>2025</v>
      </c>
      <c r="E31" s="7">
        <f t="shared" ref="E31:AG31" si="18">E4</f>
        <v>2026</v>
      </c>
      <c r="F31" s="7">
        <f t="shared" si="18"/>
        <v>2027</v>
      </c>
      <c r="G31" s="7">
        <f t="shared" si="18"/>
        <v>2028</v>
      </c>
      <c r="H31" s="7">
        <f t="shared" si="18"/>
        <v>2029</v>
      </c>
      <c r="I31" s="7">
        <f t="shared" si="18"/>
        <v>2030</v>
      </c>
      <c r="J31" s="7">
        <f t="shared" si="18"/>
        <v>2031</v>
      </c>
      <c r="K31" s="7">
        <f t="shared" si="18"/>
        <v>2032</v>
      </c>
      <c r="L31" s="7">
        <f t="shared" si="18"/>
        <v>2033</v>
      </c>
      <c r="M31" s="7">
        <f t="shared" si="18"/>
        <v>2034</v>
      </c>
      <c r="N31" s="7">
        <f t="shared" si="18"/>
        <v>2035</v>
      </c>
      <c r="O31" s="7">
        <f t="shared" si="18"/>
        <v>2036</v>
      </c>
      <c r="P31" s="7">
        <f t="shared" si="18"/>
        <v>2037</v>
      </c>
      <c r="Q31" s="7">
        <f t="shared" si="18"/>
        <v>2038</v>
      </c>
      <c r="R31" s="7">
        <f t="shared" si="18"/>
        <v>2039</v>
      </c>
      <c r="S31" s="7">
        <f t="shared" si="18"/>
        <v>2040</v>
      </c>
      <c r="T31" s="7">
        <f t="shared" si="18"/>
        <v>2041</v>
      </c>
      <c r="U31" s="7">
        <f t="shared" si="18"/>
        <v>2042</v>
      </c>
      <c r="V31" s="7">
        <f t="shared" si="18"/>
        <v>2043</v>
      </c>
      <c r="W31" s="7">
        <f t="shared" si="18"/>
        <v>2044</v>
      </c>
      <c r="X31" s="7">
        <f t="shared" si="18"/>
        <v>2045</v>
      </c>
      <c r="Y31" s="7">
        <f t="shared" si="18"/>
        <v>2046</v>
      </c>
      <c r="Z31" s="7">
        <f t="shared" si="18"/>
        <v>2047</v>
      </c>
      <c r="AA31" s="7">
        <f t="shared" si="18"/>
        <v>2048</v>
      </c>
      <c r="AB31" s="7">
        <f t="shared" si="18"/>
        <v>2049</v>
      </c>
      <c r="AC31" s="7">
        <f t="shared" si="18"/>
        <v>2050</v>
      </c>
      <c r="AD31" s="7">
        <f t="shared" si="18"/>
        <v>2051</v>
      </c>
      <c r="AE31" s="7">
        <f t="shared" si="18"/>
        <v>2052</v>
      </c>
      <c r="AF31" s="7">
        <f t="shared" si="18"/>
        <v>2053</v>
      </c>
      <c r="AG31" s="7">
        <f t="shared" si="18"/>
        <v>2054</v>
      </c>
      <c r="AH31" s="7">
        <f t="shared" ref="AH31:AQ31" si="19">AH4</f>
        <v>2055</v>
      </c>
      <c r="AI31" s="7">
        <f t="shared" si="19"/>
        <v>2056</v>
      </c>
      <c r="AJ31" s="7">
        <f t="shared" si="19"/>
        <v>2057</v>
      </c>
      <c r="AK31" s="7">
        <f t="shared" si="19"/>
        <v>2058</v>
      </c>
      <c r="AL31" s="7">
        <f t="shared" si="19"/>
        <v>2059</v>
      </c>
      <c r="AM31" s="7">
        <f t="shared" si="19"/>
        <v>2060</v>
      </c>
      <c r="AN31" s="7">
        <f t="shared" si="19"/>
        <v>2061</v>
      </c>
      <c r="AO31" s="7">
        <f t="shared" si="19"/>
        <v>2062</v>
      </c>
      <c r="AP31" s="7">
        <f t="shared" si="19"/>
        <v>2063</v>
      </c>
      <c r="AQ31" s="7">
        <f t="shared" si="19"/>
        <v>2064</v>
      </c>
    </row>
    <row r="32" spans="2:43" x14ac:dyDescent="0.2">
      <c r="B32" s="3" t="s">
        <v>398</v>
      </c>
      <c r="C32" s="116">
        <f>SUM(D32:AQ32)</f>
        <v>19186000</v>
      </c>
      <c r="D32" s="116">
        <f>'05 Financovanie'!D25-'01 Investičné výdavky'!D13-'01 Investičné výdavky'!D14-'01 Investičné výdavky'!D16</f>
        <v>1937750</v>
      </c>
      <c r="E32" s="116">
        <f>'05 Financovanie'!E25-'01 Investičné výdavky'!E13-'01 Investičné výdavky'!E14-'01 Investičné výdavky'!E16</f>
        <v>7595750</v>
      </c>
      <c r="F32" s="116">
        <f>'05 Financovanie'!F25-'01 Investičné výdavky'!F13-'01 Investičné výdavky'!F14-'01 Investičné výdavky'!F16</f>
        <v>3776750</v>
      </c>
      <c r="G32" s="116">
        <f>'05 Financovanie'!G25-'01 Investičné výdavky'!G13-'01 Investičné výdavky'!G14-'01 Investičné výdavky'!G16</f>
        <v>3776750</v>
      </c>
      <c r="H32" s="116">
        <f>'05 Financovanie'!H25-'01 Investičné výdavky'!H13-'01 Investičné výdavky'!H14-'01 Investičné výdavky'!H16</f>
        <v>2086000</v>
      </c>
      <c r="I32" s="116">
        <f>'05 Financovanie'!I25-'01 Investičné výdavky'!I13-'01 Investičné výdavky'!I14-'01 Investičné výdavky'!I16</f>
        <v>13000</v>
      </c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</row>
    <row r="33" spans="2:43" x14ac:dyDescent="0.2">
      <c r="B33" s="3" t="s">
        <v>364</v>
      </c>
      <c r="C33" s="116">
        <f t="shared" ref="C33:C39" si="20">SUM(D33:AQ33)</f>
        <v>74238265</v>
      </c>
      <c r="D33" s="116">
        <f>D7</f>
        <v>0</v>
      </c>
      <c r="E33" s="116">
        <f t="shared" ref="E33:AG33" si="21">E7</f>
        <v>9262551</v>
      </c>
      <c r="F33" s="116">
        <f t="shared" si="21"/>
        <v>11925102</v>
      </c>
      <c r="G33" s="116">
        <f t="shared" si="21"/>
        <v>14687653</v>
      </c>
      <c r="H33" s="116">
        <f t="shared" si="21"/>
        <v>17650204</v>
      </c>
      <c r="I33" s="116">
        <f t="shared" si="21"/>
        <v>20712755</v>
      </c>
      <c r="J33" s="116">
        <f t="shared" si="21"/>
        <v>0</v>
      </c>
      <c r="K33" s="116">
        <f t="shared" si="21"/>
        <v>0</v>
      </c>
      <c r="L33" s="116">
        <f t="shared" si="21"/>
        <v>0</v>
      </c>
      <c r="M33" s="116">
        <f t="shared" si="21"/>
        <v>0</v>
      </c>
      <c r="N33" s="116">
        <f t="shared" si="21"/>
        <v>0</v>
      </c>
      <c r="O33" s="116">
        <f t="shared" si="21"/>
        <v>0</v>
      </c>
      <c r="P33" s="116">
        <f t="shared" si="21"/>
        <v>0</v>
      </c>
      <c r="Q33" s="116">
        <f t="shared" si="21"/>
        <v>0</v>
      </c>
      <c r="R33" s="116">
        <f t="shared" si="21"/>
        <v>0</v>
      </c>
      <c r="S33" s="116">
        <f t="shared" si="21"/>
        <v>0</v>
      </c>
      <c r="T33" s="116">
        <f t="shared" si="21"/>
        <v>0</v>
      </c>
      <c r="U33" s="116">
        <f t="shared" si="21"/>
        <v>0</v>
      </c>
      <c r="V33" s="116">
        <f t="shared" si="21"/>
        <v>0</v>
      </c>
      <c r="W33" s="116">
        <f t="shared" si="21"/>
        <v>0</v>
      </c>
      <c r="X33" s="116">
        <f t="shared" si="21"/>
        <v>0</v>
      </c>
      <c r="Y33" s="116">
        <f t="shared" si="21"/>
        <v>0</v>
      </c>
      <c r="Z33" s="116">
        <f t="shared" si="21"/>
        <v>0</v>
      </c>
      <c r="AA33" s="116">
        <f t="shared" si="21"/>
        <v>0</v>
      </c>
      <c r="AB33" s="116">
        <f t="shared" si="21"/>
        <v>0</v>
      </c>
      <c r="AC33" s="116">
        <f t="shared" si="21"/>
        <v>0</v>
      </c>
      <c r="AD33" s="116">
        <f t="shared" si="21"/>
        <v>0</v>
      </c>
      <c r="AE33" s="116">
        <f t="shared" si="21"/>
        <v>0</v>
      </c>
      <c r="AF33" s="116">
        <f t="shared" si="21"/>
        <v>0</v>
      </c>
      <c r="AG33" s="116">
        <f t="shared" si="21"/>
        <v>0</v>
      </c>
      <c r="AH33" s="116">
        <f t="shared" ref="AH33:AQ33" si="22">AH7</f>
        <v>0</v>
      </c>
      <c r="AI33" s="116">
        <f t="shared" si="22"/>
        <v>0</v>
      </c>
      <c r="AJ33" s="116">
        <f t="shared" si="22"/>
        <v>0</v>
      </c>
      <c r="AK33" s="116">
        <f t="shared" si="22"/>
        <v>0</v>
      </c>
      <c r="AL33" s="116">
        <f t="shared" si="22"/>
        <v>0</v>
      </c>
      <c r="AM33" s="116">
        <f t="shared" si="22"/>
        <v>0</v>
      </c>
      <c r="AN33" s="116">
        <f t="shared" si="22"/>
        <v>0</v>
      </c>
      <c r="AO33" s="116">
        <f t="shared" si="22"/>
        <v>0</v>
      </c>
      <c r="AP33" s="116">
        <f t="shared" si="22"/>
        <v>0</v>
      </c>
      <c r="AQ33" s="116">
        <f t="shared" si="22"/>
        <v>0</v>
      </c>
    </row>
    <row r="34" spans="2:43" x14ac:dyDescent="0.2">
      <c r="B34" s="4" t="s">
        <v>355</v>
      </c>
      <c r="C34" s="181">
        <f t="shared" si="20"/>
        <v>93424265</v>
      </c>
      <c r="D34" s="181">
        <f t="shared" ref="D34:AG34" si="23">SUM(D32:D33)</f>
        <v>1937750</v>
      </c>
      <c r="E34" s="181">
        <f t="shared" si="23"/>
        <v>16858301</v>
      </c>
      <c r="F34" s="181">
        <f t="shared" si="23"/>
        <v>15701852</v>
      </c>
      <c r="G34" s="181">
        <f t="shared" si="23"/>
        <v>18464403</v>
      </c>
      <c r="H34" s="181">
        <f t="shared" si="23"/>
        <v>19736204</v>
      </c>
      <c r="I34" s="181">
        <f t="shared" si="23"/>
        <v>20725755</v>
      </c>
      <c r="J34" s="181">
        <f t="shared" si="23"/>
        <v>0</v>
      </c>
      <c r="K34" s="181">
        <f t="shared" si="23"/>
        <v>0</v>
      </c>
      <c r="L34" s="181">
        <f t="shared" si="23"/>
        <v>0</v>
      </c>
      <c r="M34" s="181">
        <f t="shared" si="23"/>
        <v>0</v>
      </c>
      <c r="N34" s="181">
        <f t="shared" si="23"/>
        <v>0</v>
      </c>
      <c r="O34" s="181">
        <f t="shared" si="23"/>
        <v>0</v>
      </c>
      <c r="P34" s="181">
        <f t="shared" si="23"/>
        <v>0</v>
      </c>
      <c r="Q34" s="181">
        <f t="shared" si="23"/>
        <v>0</v>
      </c>
      <c r="R34" s="181">
        <f t="shared" si="23"/>
        <v>0</v>
      </c>
      <c r="S34" s="181">
        <f t="shared" si="23"/>
        <v>0</v>
      </c>
      <c r="T34" s="181">
        <f t="shared" si="23"/>
        <v>0</v>
      </c>
      <c r="U34" s="181">
        <f t="shared" si="23"/>
        <v>0</v>
      </c>
      <c r="V34" s="181">
        <f t="shared" si="23"/>
        <v>0</v>
      </c>
      <c r="W34" s="181">
        <f t="shared" si="23"/>
        <v>0</v>
      </c>
      <c r="X34" s="181">
        <f t="shared" si="23"/>
        <v>0</v>
      </c>
      <c r="Y34" s="181">
        <f t="shared" si="23"/>
        <v>0</v>
      </c>
      <c r="Z34" s="181">
        <f t="shared" si="23"/>
        <v>0</v>
      </c>
      <c r="AA34" s="181">
        <f t="shared" si="23"/>
        <v>0</v>
      </c>
      <c r="AB34" s="181">
        <f t="shared" si="23"/>
        <v>0</v>
      </c>
      <c r="AC34" s="181">
        <f t="shared" si="23"/>
        <v>0</v>
      </c>
      <c r="AD34" s="181">
        <f t="shared" si="23"/>
        <v>0</v>
      </c>
      <c r="AE34" s="181">
        <f t="shared" si="23"/>
        <v>0</v>
      </c>
      <c r="AF34" s="181">
        <f t="shared" si="23"/>
        <v>0</v>
      </c>
      <c r="AG34" s="181">
        <f t="shared" si="23"/>
        <v>0</v>
      </c>
      <c r="AH34" s="181">
        <f t="shared" ref="AH34:AQ34" si="24">SUM(AH32:AH33)</f>
        <v>0</v>
      </c>
      <c r="AI34" s="181">
        <f t="shared" si="24"/>
        <v>0</v>
      </c>
      <c r="AJ34" s="181">
        <f t="shared" si="24"/>
        <v>0</v>
      </c>
      <c r="AK34" s="181">
        <f t="shared" si="24"/>
        <v>0</v>
      </c>
      <c r="AL34" s="181">
        <f t="shared" si="24"/>
        <v>0</v>
      </c>
      <c r="AM34" s="181">
        <f t="shared" si="24"/>
        <v>0</v>
      </c>
      <c r="AN34" s="181">
        <f t="shared" si="24"/>
        <v>0</v>
      </c>
      <c r="AO34" s="181">
        <f t="shared" si="24"/>
        <v>0</v>
      </c>
      <c r="AP34" s="181">
        <f t="shared" si="24"/>
        <v>0</v>
      </c>
      <c r="AQ34" s="181">
        <f t="shared" si="24"/>
        <v>0</v>
      </c>
    </row>
    <row r="35" spans="2:43" x14ac:dyDescent="0.2">
      <c r="B35" s="3" t="s">
        <v>380</v>
      </c>
      <c r="C35" s="116">
        <f t="shared" si="20"/>
        <v>19186000</v>
      </c>
      <c r="D35" s="116">
        <f>D5</f>
        <v>1937750</v>
      </c>
      <c r="E35" s="116">
        <f t="shared" ref="E35:I35" si="25">E5</f>
        <v>7595750</v>
      </c>
      <c r="F35" s="116">
        <f>F5</f>
        <v>3776750</v>
      </c>
      <c r="G35" s="116">
        <f t="shared" si="25"/>
        <v>3776750</v>
      </c>
      <c r="H35" s="116">
        <f t="shared" si="25"/>
        <v>2086000</v>
      </c>
      <c r="I35" s="116">
        <f t="shared" si="25"/>
        <v>13000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</row>
    <row r="36" spans="2:43" x14ac:dyDescent="0.2">
      <c r="B36" s="3" t="s">
        <v>365</v>
      </c>
      <c r="C36" s="116">
        <f t="shared" si="20"/>
        <v>6000000</v>
      </c>
      <c r="D36" s="116">
        <f>D6</f>
        <v>0</v>
      </c>
      <c r="E36" s="116">
        <f t="shared" ref="E36:AG36" si="26">E6</f>
        <v>1375000</v>
      </c>
      <c r="F36" s="116">
        <f t="shared" si="26"/>
        <v>1500000</v>
      </c>
      <c r="G36" s="116">
        <f t="shared" si="26"/>
        <v>1500000</v>
      </c>
      <c r="H36" s="116">
        <f t="shared" si="26"/>
        <v>1500000</v>
      </c>
      <c r="I36" s="116">
        <f t="shared" si="26"/>
        <v>125000</v>
      </c>
      <c r="J36" s="116">
        <f t="shared" si="26"/>
        <v>0</v>
      </c>
      <c r="K36" s="116">
        <f t="shared" si="26"/>
        <v>0</v>
      </c>
      <c r="L36" s="116">
        <f t="shared" si="26"/>
        <v>0</v>
      </c>
      <c r="M36" s="116">
        <f t="shared" si="26"/>
        <v>0</v>
      </c>
      <c r="N36" s="116">
        <f t="shared" si="26"/>
        <v>0</v>
      </c>
      <c r="O36" s="116">
        <f t="shared" si="26"/>
        <v>0</v>
      </c>
      <c r="P36" s="116">
        <f t="shared" si="26"/>
        <v>0</v>
      </c>
      <c r="Q36" s="116">
        <f t="shared" si="26"/>
        <v>0</v>
      </c>
      <c r="R36" s="116">
        <f t="shared" si="26"/>
        <v>0</v>
      </c>
      <c r="S36" s="116">
        <f t="shared" si="26"/>
        <v>0</v>
      </c>
      <c r="T36" s="116">
        <f t="shared" si="26"/>
        <v>0</v>
      </c>
      <c r="U36" s="116">
        <f t="shared" si="26"/>
        <v>0</v>
      </c>
      <c r="V36" s="116">
        <f t="shared" si="26"/>
        <v>0</v>
      </c>
      <c r="W36" s="116">
        <f t="shared" si="26"/>
        <v>0</v>
      </c>
      <c r="X36" s="116">
        <f t="shared" si="26"/>
        <v>0</v>
      </c>
      <c r="Y36" s="116">
        <f t="shared" si="26"/>
        <v>0</v>
      </c>
      <c r="Z36" s="116">
        <f t="shared" si="26"/>
        <v>0</v>
      </c>
      <c r="AA36" s="116">
        <f t="shared" si="26"/>
        <v>0</v>
      </c>
      <c r="AB36" s="116">
        <f t="shared" si="26"/>
        <v>0</v>
      </c>
      <c r="AC36" s="116">
        <f t="shared" si="26"/>
        <v>0</v>
      </c>
      <c r="AD36" s="116">
        <f t="shared" si="26"/>
        <v>0</v>
      </c>
      <c r="AE36" s="116">
        <f t="shared" si="26"/>
        <v>0</v>
      </c>
      <c r="AF36" s="116">
        <f t="shared" si="26"/>
        <v>0</v>
      </c>
      <c r="AG36" s="116">
        <f t="shared" si="26"/>
        <v>0</v>
      </c>
      <c r="AH36" s="116">
        <f t="shared" ref="AH36:AQ36" si="27">AH6</f>
        <v>0</v>
      </c>
      <c r="AI36" s="116">
        <f t="shared" si="27"/>
        <v>0</v>
      </c>
      <c r="AJ36" s="116">
        <f t="shared" si="27"/>
        <v>0</v>
      </c>
      <c r="AK36" s="116">
        <f t="shared" si="27"/>
        <v>0</v>
      </c>
      <c r="AL36" s="116">
        <f t="shared" si="27"/>
        <v>0</v>
      </c>
      <c r="AM36" s="116">
        <f t="shared" si="27"/>
        <v>0</v>
      </c>
      <c r="AN36" s="116">
        <f t="shared" si="27"/>
        <v>0</v>
      </c>
      <c r="AO36" s="116">
        <f t="shared" si="27"/>
        <v>0</v>
      </c>
      <c r="AP36" s="116">
        <f t="shared" si="27"/>
        <v>0</v>
      </c>
      <c r="AQ36" s="116">
        <f t="shared" si="27"/>
        <v>0</v>
      </c>
    </row>
    <row r="37" spans="2:43" x14ac:dyDescent="0.2">
      <c r="B37" s="3" t="s">
        <v>399</v>
      </c>
      <c r="C37" s="116">
        <f t="shared" si="20"/>
        <v>0</v>
      </c>
      <c r="D37" s="116">
        <f>D20</f>
        <v>0</v>
      </c>
      <c r="E37" s="116">
        <f t="shared" ref="E37:AG37" si="28">E20</f>
        <v>0</v>
      </c>
      <c r="F37" s="116">
        <f t="shared" si="28"/>
        <v>0</v>
      </c>
      <c r="G37" s="116">
        <f t="shared" si="28"/>
        <v>0</v>
      </c>
      <c r="H37" s="116">
        <f t="shared" si="28"/>
        <v>0</v>
      </c>
      <c r="I37" s="116">
        <f t="shared" si="28"/>
        <v>0</v>
      </c>
      <c r="J37" s="116">
        <f t="shared" si="28"/>
        <v>0</v>
      </c>
      <c r="K37" s="116">
        <f t="shared" si="28"/>
        <v>0</v>
      </c>
      <c r="L37" s="116">
        <f t="shared" si="28"/>
        <v>0</v>
      </c>
      <c r="M37" s="116">
        <f t="shared" si="28"/>
        <v>0</v>
      </c>
      <c r="N37" s="116">
        <f t="shared" si="28"/>
        <v>0</v>
      </c>
      <c r="O37" s="116">
        <f t="shared" si="28"/>
        <v>0</v>
      </c>
      <c r="P37" s="116">
        <f t="shared" si="28"/>
        <v>0</v>
      </c>
      <c r="Q37" s="116">
        <f t="shared" si="28"/>
        <v>0</v>
      </c>
      <c r="R37" s="116">
        <f t="shared" si="28"/>
        <v>0</v>
      </c>
      <c r="S37" s="116">
        <f t="shared" si="28"/>
        <v>0</v>
      </c>
      <c r="T37" s="116">
        <f t="shared" si="28"/>
        <v>0</v>
      </c>
      <c r="U37" s="116">
        <f t="shared" si="28"/>
        <v>0</v>
      </c>
      <c r="V37" s="116">
        <f t="shared" si="28"/>
        <v>0</v>
      </c>
      <c r="W37" s="116">
        <f t="shared" si="28"/>
        <v>0</v>
      </c>
      <c r="X37" s="116">
        <f t="shared" si="28"/>
        <v>0</v>
      </c>
      <c r="Y37" s="116">
        <f t="shared" si="28"/>
        <v>0</v>
      </c>
      <c r="Z37" s="116">
        <f t="shared" si="28"/>
        <v>0</v>
      </c>
      <c r="AA37" s="116">
        <f t="shared" si="28"/>
        <v>0</v>
      </c>
      <c r="AB37" s="116">
        <f t="shared" si="28"/>
        <v>0</v>
      </c>
      <c r="AC37" s="116">
        <f t="shared" si="28"/>
        <v>0</v>
      </c>
      <c r="AD37" s="116">
        <f t="shared" si="28"/>
        <v>0</v>
      </c>
      <c r="AE37" s="116">
        <f t="shared" si="28"/>
        <v>0</v>
      </c>
      <c r="AF37" s="116">
        <f t="shared" si="28"/>
        <v>0</v>
      </c>
      <c r="AG37" s="116">
        <f t="shared" si="28"/>
        <v>0</v>
      </c>
      <c r="AH37" s="116">
        <f t="shared" ref="AH37:AQ37" si="29">AH20</f>
        <v>0</v>
      </c>
      <c r="AI37" s="116">
        <f t="shared" si="29"/>
        <v>0</v>
      </c>
      <c r="AJ37" s="116">
        <f t="shared" si="29"/>
        <v>0</v>
      </c>
      <c r="AK37" s="116">
        <f t="shared" si="29"/>
        <v>0</v>
      </c>
      <c r="AL37" s="116">
        <f t="shared" si="29"/>
        <v>0</v>
      </c>
      <c r="AM37" s="116">
        <f t="shared" si="29"/>
        <v>0</v>
      </c>
      <c r="AN37" s="116">
        <f t="shared" si="29"/>
        <v>0</v>
      </c>
      <c r="AO37" s="116">
        <f t="shared" si="29"/>
        <v>0</v>
      </c>
      <c r="AP37" s="116">
        <f t="shared" si="29"/>
        <v>0</v>
      </c>
      <c r="AQ37" s="116">
        <f t="shared" si="29"/>
        <v>0</v>
      </c>
    </row>
    <row r="38" spans="2:43" x14ac:dyDescent="0.2">
      <c r="B38" s="4" t="s">
        <v>400</v>
      </c>
      <c r="C38" s="181">
        <f t="shared" si="20"/>
        <v>25186000</v>
      </c>
      <c r="D38" s="181">
        <f>SUM(D35:D37)</f>
        <v>1937750</v>
      </c>
      <c r="E38" s="181">
        <f t="shared" ref="E38:AG38" si="30">SUM(E35:E37)</f>
        <v>8970750</v>
      </c>
      <c r="F38" s="181">
        <f t="shared" si="30"/>
        <v>5276750</v>
      </c>
      <c r="G38" s="181">
        <f t="shared" si="30"/>
        <v>5276750</v>
      </c>
      <c r="H38" s="181">
        <f t="shared" si="30"/>
        <v>3586000</v>
      </c>
      <c r="I38" s="181">
        <f t="shared" si="30"/>
        <v>138000</v>
      </c>
      <c r="J38" s="181">
        <f t="shared" si="30"/>
        <v>0</v>
      </c>
      <c r="K38" s="181">
        <f t="shared" si="30"/>
        <v>0</v>
      </c>
      <c r="L38" s="181">
        <f t="shared" si="30"/>
        <v>0</v>
      </c>
      <c r="M38" s="181">
        <f t="shared" si="30"/>
        <v>0</v>
      </c>
      <c r="N38" s="181">
        <f t="shared" si="30"/>
        <v>0</v>
      </c>
      <c r="O38" s="181">
        <f t="shared" si="30"/>
        <v>0</v>
      </c>
      <c r="P38" s="181">
        <f t="shared" si="30"/>
        <v>0</v>
      </c>
      <c r="Q38" s="181">
        <f t="shared" si="30"/>
        <v>0</v>
      </c>
      <c r="R38" s="181">
        <f t="shared" si="30"/>
        <v>0</v>
      </c>
      <c r="S38" s="181">
        <f t="shared" si="30"/>
        <v>0</v>
      </c>
      <c r="T38" s="181">
        <f t="shared" si="30"/>
        <v>0</v>
      </c>
      <c r="U38" s="181">
        <f t="shared" si="30"/>
        <v>0</v>
      </c>
      <c r="V38" s="181">
        <f t="shared" si="30"/>
        <v>0</v>
      </c>
      <c r="W38" s="181">
        <f t="shared" si="30"/>
        <v>0</v>
      </c>
      <c r="X38" s="181">
        <f t="shared" si="30"/>
        <v>0</v>
      </c>
      <c r="Y38" s="181">
        <f t="shared" si="30"/>
        <v>0</v>
      </c>
      <c r="Z38" s="181">
        <f t="shared" si="30"/>
        <v>0</v>
      </c>
      <c r="AA38" s="181">
        <f t="shared" si="30"/>
        <v>0</v>
      </c>
      <c r="AB38" s="181">
        <f t="shared" si="30"/>
        <v>0</v>
      </c>
      <c r="AC38" s="181">
        <f t="shared" si="30"/>
        <v>0</v>
      </c>
      <c r="AD38" s="181">
        <f t="shared" si="30"/>
        <v>0</v>
      </c>
      <c r="AE38" s="181">
        <f t="shared" si="30"/>
        <v>0</v>
      </c>
      <c r="AF38" s="181">
        <f t="shared" si="30"/>
        <v>0</v>
      </c>
      <c r="AG38" s="181">
        <f t="shared" si="30"/>
        <v>0</v>
      </c>
      <c r="AH38" s="181">
        <f t="shared" ref="AH38:AQ38" si="31">SUM(AH35:AH37)</f>
        <v>0</v>
      </c>
      <c r="AI38" s="181">
        <f t="shared" si="31"/>
        <v>0</v>
      </c>
      <c r="AJ38" s="181">
        <f t="shared" si="31"/>
        <v>0</v>
      </c>
      <c r="AK38" s="181">
        <f t="shared" si="31"/>
        <v>0</v>
      </c>
      <c r="AL38" s="181">
        <f t="shared" si="31"/>
        <v>0</v>
      </c>
      <c r="AM38" s="181">
        <f t="shared" si="31"/>
        <v>0</v>
      </c>
      <c r="AN38" s="181">
        <f t="shared" si="31"/>
        <v>0</v>
      </c>
      <c r="AO38" s="181">
        <f t="shared" si="31"/>
        <v>0</v>
      </c>
      <c r="AP38" s="181">
        <f t="shared" si="31"/>
        <v>0</v>
      </c>
      <c r="AQ38" s="181">
        <f t="shared" si="31"/>
        <v>0</v>
      </c>
    </row>
    <row r="39" spans="2:43" x14ac:dyDescent="0.2">
      <c r="B39" s="114" t="s">
        <v>401</v>
      </c>
      <c r="C39" s="182">
        <f t="shared" si="20"/>
        <v>68238265</v>
      </c>
      <c r="D39" s="182">
        <f>D34-D38</f>
        <v>0</v>
      </c>
      <c r="E39" s="182">
        <f t="shared" ref="E39:AG39" si="32">E34-E38</f>
        <v>7887551</v>
      </c>
      <c r="F39" s="182">
        <f t="shared" si="32"/>
        <v>10425102</v>
      </c>
      <c r="G39" s="182">
        <f t="shared" si="32"/>
        <v>13187653</v>
      </c>
      <c r="H39" s="182">
        <f t="shared" si="32"/>
        <v>16150204</v>
      </c>
      <c r="I39" s="182">
        <f t="shared" si="32"/>
        <v>20587755</v>
      </c>
      <c r="J39" s="182">
        <f t="shared" si="32"/>
        <v>0</v>
      </c>
      <c r="K39" s="182">
        <f t="shared" si="32"/>
        <v>0</v>
      </c>
      <c r="L39" s="182">
        <f t="shared" si="32"/>
        <v>0</v>
      </c>
      <c r="M39" s="182">
        <f t="shared" si="32"/>
        <v>0</v>
      </c>
      <c r="N39" s="182">
        <f t="shared" si="32"/>
        <v>0</v>
      </c>
      <c r="O39" s="182">
        <f t="shared" si="32"/>
        <v>0</v>
      </c>
      <c r="P39" s="182">
        <f t="shared" si="32"/>
        <v>0</v>
      </c>
      <c r="Q39" s="182">
        <f t="shared" si="32"/>
        <v>0</v>
      </c>
      <c r="R39" s="182">
        <f t="shared" si="32"/>
        <v>0</v>
      </c>
      <c r="S39" s="182">
        <f t="shared" si="32"/>
        <v>0</v>
      </c>
      <c r="T39" s="182">
        <f t="shared" si="32"/>
        <v>0</v>
      </c>
      <c r="U39" s="182">
        <f t="shared" si="32"/>
        <v>0</v>
      </c>
      <c r="V39" s="182">
        <f t="shared" si="32"/>
        <v>0</v>
      </c>
      <c r="W39" s="182">
        <f t="shared" si="32"/>
        <v>0</v>
      </c>
      <c r="X39" s="182">
        <f t="shared" si="32"/>
        <v>0</v>
      </c>
      <c r="Y39" s="182">
        <f t="shared" si="32"/>
        <v>0</v>
      </c>
      <c r="Z39" s="182">
        <f t="shared" si="32"/>
        <v>0</v>
      </c>
      <c r="AA39" s="182">
        <f t="shared" si="32"/>
        <v>0</v>
      </c>
      <c r="AB39" s="182">
        <f t="shared" si="32"/>
        <v>0</v>
      </c>
      <c r="AC39" s="182">
        <f t="shared" si="32"/>
        <v>0</v>
      </c>
      <c r="AD39" s="182">
        <f t="shared" si="32"/>
        <v>0</v>
      </c>
      <c r="AE39" s="182">
        <f t="shared" si="32"/>
        <v>0</v>
      </c>
      <c r="AF39" s="182">
        <f t="shared" si="32"/>
        <v>0</v>
      </c>
      <c r="AG39" s="182">
        <f t="shared" si="32"/>
        <v>0</v>
      </c>
      <c r="AH39" s="182">
        <f t="shared" ref="AH39:AQ39" si="33">AH34-AH38</f>
        <v>0</v>
      </c>
      <c r="AI39" s="182">
        <f t="shared" si="33"/>
        <v>0</v>
      </c>
      <c r="AJ39" s="182">
        <f t="shared" si="33"/>
        <v>0</v>
      </c>
      <c r="AK39" s="182">
        <f t="shared" si="33"/>
        <v>0</v>
      </c>
      <c r="AL39" s="182">
        <f t="shared" si="33"/>
        <v>0</v>
      </c>
      <c r="AM39" s="182">
        <f t="shared" si="33"/>
        <v>0</v>
      </c>
      <c r="AN39" s="182">
        <f t="shared" si="33"/>
        <v>0</v>
      </c>
      <c r="AO39" s="182">
        <f t="shared" si="33"/>
        <v>0</v>
      </c>
      <c r="AP39" s="182">
        <f t="shared" si="33"/>
        <v>0</v>
      </c>
      <c r="AQ39" s="182">
        <f t="shared" si="33"/>
        <v>0</v>
      </c>
    </row>
    <row r="40" spans="2:43" x14ac:dyDescent="0.2">
      <c r="B40" s="3" t="s">
        <v>402</v>
      </c>
      <c r="C40" s="181"/>
      <c r="D40" s="116">
        <f>D39</f>
        <v>0</v>
      </c>
      <c r="E40" s="116">
        <f>D40+E39</f>
        <v>7887551</v>
      </c>
      <c r="F40" s="116">
        <f t="shared" ref="F40:AG40" si="34">E40+F39</f>
        <v>18312653</v>
      </c>
      <c r="G40" s="116">
        <f t="shared" si="34"/>
        <v>31500306</v>
      </c>
      <c r="H40" s="116">
        <f t="shared" si="34"/>
        <v>47650510</v>
      </c>
      <c r="I40" s="116">
        <f t="shared" si="34"/>
        <v>68238265</v>
      </c>
      <c r="J40" s="116">
        <f t="shared" si="34"/>
        <v>68238265</v>
      </c>
      <c r="K40" s="116">
        <f t="shared" si="34"/>
        <v>68238265</v>
      </c>
      <c r="L40" s="116">
        <f t="shared" si="34"/>
        <v>68238265</v>
      </c>
      <c r="M40" s="116">
        <f t="shared" si="34"/>
        <v>68238265</v>
      </c>
      <c r="N40" s="116">
        <f t="shared" si="34"/>
        <v>68238265</v>
      </c>
      <c r="O40" s="116">
        <f t="shared" si="34"/>
        <v>68238265</v>
      </c>
      <c r="P40" s="116">
        <f t="shared" si="34"/>
        <v>68238265</v>
      </c>
      <c r="Q40" s="116">
        <f t="shared" si="34"/>
        <v>68238265</v>
      </c>
      <c r="R40" s="116">
        <f t="shared" si="34"/>
        <v>68238265</v>
      </c>
      <c r="S40" s="116">
        <f t="shared" si="34"/>
        <v>68238265</v>
      </c>
      <c r="T40" s="116">
        <f t="shared" si="34"/>
        <v>68238265</v>
      </c>
      <c r="U40" s="116">
        <f t="shared" si="34"/>
        <v>68238265</v>
      </c>
      <c r="V40" s="116">
        <f t="shared" si="34"/>
        <v>68238265</v>
      </c>
      <c r="W40" s="116">
        <f t="shared" si="34"/>
        <v>68238265</v>
      </c>
      <c r="X40" s="116">
        <f t="shared" si="34"/>
        <v>68238265</v>
      </c>
      <c r="Y40" s="116">
        <f t="shared" si="34"/>
        <v>68238265</v>
      </c>
      <c r="Z40" s="116">
        <f t="shared" si="34"/>
        <v>68238265</v>
      </c>
      <c r="AA40" s="116">
        <f t="shared" si="34"/>
        <v>68238265</v>
      </c>
      <c r="AB40" s="116">
        <f t="shared" si="34"/>
        <v>68238265</v>
      </c>
      <c r="AC40" s="116">
        <f t="shared" si="34"/>
        <v>68238265</v>
      </c>
      <c r="AD40" s="116">
        <f t="shared" si="34"/>
        <v>68238265</v>
      </c>
      <c r="AE40" s="116">
        <f t="shared" si="34"/>
        <v>68238265</v>
      </c>
      <c r="AF40" s="116">
        <f t="shared" si="34"/>
        <v>68238265</v>
      </c>
      <c r="AG40" s="116">
        <f t="shared" si="34"/>
        <v>68238265</v>
      </c>
      <c r="AH40" s="116">
        <f t="shared" ref="AH40" si="35">AG40+AH39</f>
        <v>68238265</v>
      </c>
      <c r="AI40" s="116">
        <f t="shared" ref="AI40" si="36">AH40+AI39</f>
        <v>68238265</v>
      </c>
      <c r="AJ40" s="116">
        <f t="shared" ref="AJ40" si="37">AI40+AJ39</f>
        <v>68238265</v>
      </c>
      <c r="AK40" s="116">
        <f t="shared" ref="AK40" si="38">AJ40+AK39</f>
        <v>68238265</v>
      </c>
      <c r="AL40" s="116">
        <f t="shared" ref="AL40" si="39">AK40+AL39</f>
        <v>68238265</v>
      </c>
      <c r="AM40" s="116">
        <f t="shared" ref="AM40" si="40">AL40+AM39</f>
        <v>68238265</v>
      </c>
      <c r="AN40" s="116">
        <f t="shared" ref="AN40" si="41">AM40+AN39</f>
        <v>68238265</v>
      </c>
      <c r="AO40" s="116">
        <f t="shared" ref="AO40" si="42">AN40+AO39</f>
        <v>68238265</v>
      </c>
      <c r="AP40" s="116">
        <f t="shared" ref="AP40" si="43">AO40+AP39</f>
        <v>68238265</v>
      </c>
      <c r="AQ40" s="116">
        <f t="shared" ref="AQ40" si="44">AP40+AQ39</f>
        <v>68238265</v>
      </c>
    </row>
    <row r="41" spans="2:43" x14ac:dyDescent="0.2">
      <c r="B41" s="3" t="s">
        <v>403</v>
      </c>
      <c r="C41" s="181">
        <f>SUM(D41:AQ41)</f>
        <v>0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</row>
    <row r="42" spans="2:43" x14ac:dyDescent="0.2">
      <c r="B42" s="28" t="s">
        <v>404</v>
      </c>
      <c r="C42" s="183"/>
      <c r="D42" s="183">
        <f>D39+D41</f>
        <v>0</v>
      </c>
      <c r="E42" s="183">
        <f>D42+E39+E41</f>
        <v>7887551</v>
      </c>
      <c r="F42" s="183">
        <f t="shared" ref="F42:AG42" si="45">E42+F39+F41</f>
        <v>18312653</v>
      </c>
      <c r="G42" s="183">
        <f t="shared" si="45"/>
        <v>31500306</v>
      </c>
      <c r="H42" s="183">
        <f t="shared" si="45"/>
        <v>47650510</v>
      </c>
      <c r="I42" s="183">
        <f t="shared" si="45"/>
        <v>68238265</v>
      </c>
      <c r="J42" s="183">
        <f t="shared" si="45"/>
        <v>68238265</v>
      </c>
      <c r="K42" s="183">
        <f t="shared" si="45"/>
        <v>68238265</v>
      </c>
      <c r="L42" s="183">
        <f t="shared" si="45"/>
        <v>68238265</v>
      </c>
      <c r="M42" s="183">
        <f t="shared" si="45"/>
        <v>68238265</v>
      </c>
      <c r="N42" s="183">
        <f t="shared" si="45"/>
        <v>68238265</v>
      </c>
      <c r="O42" s="183">
        <f t="shared" si="45"/>
        <v>68238265</v>
      </c>
      <c r="P42" s="183">
        <f t="shared" si="45"/>
        <v>68238265</v>
      </c>
      <c r="Q42" s="183">
        <f t="shared" si="45"/>
        <v>68238265</v>
      </c>
      <c r="R42" s="183">
        <f t="shared" si="45"/>
        <v>68238265</v>
      </c>
      <c r="S42" s="183">
        <f t="shared" si="45"/>
        <v>68238265</v>
      </c>
      <c r="T42" s="183">
        <f t="shared" si="45"/>
        <v>68238265</v>
      </c>
      <c r="U42" s="183">
        <f t="shared" si="45"/>
        <v>68238265</v>
      </c>
      <c r="V42" s="183">
        <f t="shared" si="45"/>
        <v>68238265</v>
      </c>
      <c r="W42" s="183">
        <f t="shared" si="45"/>
        <v>68238265</v>
      </c>
      <c r="X42" s="183">
        <f t="shared" si="45"/>
        <v>68238265</v>
      </c>
      <c r="Y42" s="183">
        <f t="shared" si="45"/>
        <v>68238265</v>
      </c>
      <c r="Z42" s="183">
        <f t="shared" si="45"/>
        <v>68238265</v>
      </c>
      <c r="AA42" s="183">
        <f t="shared" si="45"/>
        <v>68238265</v>
      </c>
      <c r="AB42" s="183">
        <f t="shared" si="45"/>
        <v>68238265</v>
      </c>
      <c r="AC42" s="183">
        <f t="shared" si="45"/>
        <v>68238265</v>
      </c>
      <c r="AD42" s="183">
        <f t="shared" si="45"/>
        <v>68238265</v>
      </c>
      <c r="AE42" s="183">
        <f t="shared" si="45"/>
        <v>68238265</v>
      </c>
      <c r="AF42" s="183">
        <f t="shared" si="45"/>
        <v>68238265</v>
      </c>
      <c r="AG42" s="183">
        <f t="shared" si="45"/>
        <v>68238265</v>
      </c>
      <c r="AH42" s="183">
        <f t="shared" ref="AH42" si="46">AG42+AH39+AH41</f>
        <v>68238265</v>
      </c>
      <c r="AI42" s="183">
        <f t="shared" ref="AI42" si="47">AH42+AI39+AI41</f>
        <v>68238265</v>
      </c>
      <c r="AJ42" s="183">
        <f t="shared" ref="AJ42" si="48">AI42+AJ39+AJ41</f>
        <v>68238265</v>
      </c>
      <c r="AK42" s="183">
        <f t="shared" ref="AK42" si="49">AJ42+AK39+AK41</f>
        <v>68238265</v>
      </c>
      <c r="AL42" s="183">
        <f t="shared" ref="AL42" si="50">AK42+AL39+AL41</f>
        <v>68238265</v>
      </c>
      <c r="AM42" s="183">
        <f t="shared" ref="AM42" si="51">AL42+AM39+AM41</f>
        <v>68238265</v>
      </c>
      <c r="AN42" s="183">
        <f t="shared" ref="AN42" si="52">AM42+AN39+AN41</f>
        <v>68238265</v>
      </c>
      <c r="AO42" s="183">
        <f t="shared" ref="AO42" si="53">AN42+AO39+AO41</f>
        <v>68238265</v>
      </c>
      <c r="AP42" s="183">
        <f t="shared" ref="AP42" si="54">AO42+AP39+AP41</f>
        <v>68238265</v>
      </c>
      <c r="AQ42" s="183">
        <f t="shared" ref="AQ42" si="55">AP42+AQ39+AQ41</f>
        <v>68238265</v>
      </c>
    </row>
    <row r="45" spans="2:43" x14ac:dyDescent="0.2">
      <c r="B45" s="15" t="s">
        <v>405</v>
      </c>
      <c r="C45" s="15"/>
      <c r="D45" s="3" t="s">
        <v>279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2:43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  <c r="AH46" s="5">
        <v>31</v>
      </c>
      <c r="AI46" s="5">
        <v>32</v>
      </c>
      <c r="AJ46" s="5">
        <v>33</v>
      </c>
      <c r="AK46" s="5">
        <v>34</v>
      </c>
      <c r="AL46" s="5">
        <v>35</v>
      </c>
      <c r="AM46" s="5">
        <v>36</v>
      </c>
      <c r="AN46" s="5">
        <v>37</v>
      </c>
      <c r="AO46" s="5">
        <v>38</v>
      </c>
      <c r="AP46" s="5">
        <v>39</v>
      </c>
      <c r="AQ46" s="5">
        <v>40</v>
      </c>
    </row>
    <row r="47" spans="2:43" x14ac:dyDescent="0.2">
      <c r="B47" s="6" t="s">
        <v>386</v>
      </c>
      <c r="C47" s="110" t="s">
        <v>281</v>
      </c>
      <c r="D47" s="7">
        <f>D4</f>
        <v>2025</v>
      </c>
      <c r="E47" s="7">
        <f t="shared" ref="E47:AG47" si="56">E4</f>
        <v>2026</v>
      </c>
      <c r="F47" s="7">
        <f t="shared" si="56"/>
        <v>2027</v>
      </c>
      <c r="G47" s="7">
        <f t="shared" si="56"/>
        <v>2028</v>
      </c>
      <c r="H47" s="7">
        <f t="shared" si="56"/>
        <v>2029</v>
      </c>
      <c r="I47" s="7">
        <f t="shared" si="56"/>
        <v>2030</v>
      </c>
      <c r="J47" s="7">
        <f t="shared" si="56"/>
        <v>2031</v>
      </c>
      <c r="K47" s="7">
        <f t="shared" si="56"/>
        <v>2032</v>
      </c>
      <c r="L47" s="7">
        <f t="shared" si="56"/>
        <v>2033</v>
      </c>
      <c r="M47" s="7">
        <f t="shared" si="56"/>
        <v>2034</v>
      </c>
      <c r="N47" s="7">
        <f t="shared" si="56"/>
        <v>2035</v>
      </c>
      <c r="O47" s="7">
        <f t="shared" si="56"/>
        <v>2036</v>
      </c>
      <c r="P47" s="7">
        <f t="shared" si="56"/>
        <v>2037</v>
      </c>
      <c r="Q47" s="7">
        <f t="shared" si="56"/>
        <v>2038</v>
      </c>
      <c r="R47" s="7">
        <f t="shared" si="56"/>
        <v>2039</v>
      </c>
      <c r="S47" s="7">
        <f t="shared" si="56"/>
        <v>2040</v>
      </c>
      <c r="T47" s="7">
        <f t="shared" si="56"/>
        <v>2041</v>
      </c>
      <c r="U47" s="7">
        <f t="shared" si="56"/>
        <v>2042</v>
      </c>
      <c r="V47" s="7">
        <f t="shared" si="56"/>
        <v>2043</v>
      </c>
      <c r="W47" s="7">
        <f t="shared" si="56"/>
        <v>2044</v>
      </c>
      <c r="X47" s="7">
        <f t="shared" si="56"/>
        <v>2045</v>
      </c>
      <c r="Y47" s="7">
        <f t="shared" si="56"/>
        <v>2046</v>
      </c>
      <c r="Z47" s="7">
        <f t="shared" si="56"/>
        <v>2047</v>
      </c>
      <c r="AA47" s="7">
        <f t="shared" si="56"/>
        <v>2048</v>
      </c>
      <c r="AB47" s="7">
        <f t="shared" si="56"/>
        <v>2049</v>
      </c>
      <c r="AC47" s="7">
        <f t="shared" si="56"/>
        <v>2050</v>
      </c>
      <c r="AD47" s="7">
        <f t="shared" si="56"/>
        <v>2051</v>
      </c>
      <c r="AE47" s="7">
        <f t="shared" si="56"/>
        <v>2052</v>
      </c>
      <c r="AF47" s="7">
        <f t="shared" si="56"/>
        <v>2053</v>
      </c>
      <c r="AG47" s="7">
        <f t="shared" si="56"/>
        <v>2054</v>
      </c>
      <c r="AH47" s="7">
        <f t="shared" ref="AH47:AQ47" si="57">AH4</f>
        <v>2055</v>
      </c>
      <c r="AI47" s="7">
        <f t="shared" si="57"/>
        <v>2056</v>
      </c>
      <c r="AJ47" s="7">
        <f t="shared" si="57"/>
        <v>2057</v>
      </c>
      <c r="AK47" s="7">
        <f t="shared" si="57"/>
        <v>2058</v>
      </c>
      <c r="AL47" s="7">
        <f t="shared" si="57"/>
        <v>2059</v>
      </c>
      <c r="AM47" s="7">
        <f t="shared" si="57"/>
        <v>2060</v>
      </c>
      <c r="AN47" s="7">
        <f t="shared" si="57"/>
        <v>2061</v>
      </c>
      <c r="AO47" s="7">
        <f t="shared" si="57"/>
        <v>2062</v>
      </c>
      <c r="AP47" s="7">
        <f t="shared" si="57"/>
        <v>2063</v>
      </c>
      <c r="AQ47" s="7">
        <f t="shared" si="57"/>
        <v>2064</v>
      </c>
    </row>
    <row r="48" spans="2:43" x14ac:dyDescent="0.2">
      <c r="B48" s="3" t="s">
        <v>398</v>
      </c>
      <c r="C48" s="116">
        <f t="shared" ref="C48:C55" si="58">SUM(D48:AQ48)</f>
        <v>19186000</v>
      </c>
      <c r="D48" s="116">
        <f>'05 Financovanie'!D25-'01 Investičné výdavky'!D13-'01 Investičné výdavky'!D14-'01 Investičné výdavky'!D16</f>
        <v>1937750</v>
      </c>
      <c r="E48" s="116">
        <f>'05 Financovanie'!E25-'01 Investičné výdavky'!E13-'01 Investičné výdavky'!E14-'01 Investičné výdavky'!E16</f>
        <v>7595750</v>
      </c>
      <c r="F48" s="116">
        <f>'05 Financovanie'!F25-'01 Investičné výdavky'!F13-'01 Investičné výdavky'!F14-'01 Investičné výdavky'!F16</f>
        <v>3776750</v>
      </c>
      <c r="G48" s="116">
        <f>'05 Financovanie'!G25-'01 Investičné výdavky'!G13-'01 Investičné výdavky'!G14-'01 Investičné výdavky'!G16</f>
        <v>3776750</v>
      </c>
      <c r="H48" s="116">
        <f>'05 Financovanie'!H25-'01 Investičné výdavky'!H13-'01 Investičné výdavky'!H14-'01 Investičné výdavky'!H16</f>
        <v>2086000</v>
      </c>
      <c r="I48" s="116">
        <f>'05 Financovanie'!I25-'01 Investičné výdavky'!I13-'01 Investičné výdavky'!I14-'01 Investičné výdavky'!I16</f>
        <v>13000</v>
      </c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</row>
    <row r="49" spans="2:43" x14ac:dyDescent="0.2">
      <c r="B49" s="115" t="s">
        <v>406</v>
      </c>
      <c r="C49" s="180">
        <f t="shared" si="58"/>
        <v>92065555</v>
      </c>
      <c r="D49" s="180">
        <f>'04 Prevádzkové príjmy'!D15</f>
        <v>0</v>
      </c>
      <c r="E49" s="180">
        <f>'04 Prevádzkové príjmy'!E15</f>
        <v>10451037</v>
      </c>
      <c r="F49" s="180">
        <f>'04 Prevádzkové príjmy'!F15</f>
        <v>14302074</v>
      </c>
      <c r="G49" s="180">
        <f>'04 Prevádzkové príjmy'!G15</f>
        <v>18253111</v>
      </c>
      <c r="H49" s="180">
        <f>'04 Prevádzkové príjmy'!H15</f>
        <v>22404148</v>
      </c>
      <c r="I49" s="180">
        <f>'04 Prevádzkové príjmy'!I15</f>
        <v>26655185</v>
      </c>
      <c r="J49" s="180">
        <f>'04 Prevádzkové príjmy'!J15</f>
        <v>0</v>
      </c>
      <c r="K49" s="180">
        <f>'04 Prevádzkové príjmy'!K15</f>
        <v>0</v>
      </c>
      <c r="L49" s="180">
        <f>'04 Prevádzkové príjmy'!L15</f>
        <v>0</v>
      </c>
      <c r="M49" s="180">
        <f>'04 Prevádzkové príjmy'!M15</f>
        <v>0</v>
      </c>
      <c r="N49" s="180">
        <f>'04 Prevádzkové príjmy'!N15</f>
        <v>0</v>
      </c>
      <c r="O49" s="180">
        <f>'04 Prevádzkové príjmy'!O15</f>
        <v>0</v>
      </c>
      <c r="P49" s="180">
        <f>'04 Prevádzkové príjmy'!P15</f>
        <v>0</v>
      </c>
      <c r="Q49" s="180">
        <f>'04 Prevádzkové príjmy'!Q15</f>
        <v>0</v>
      </c>
      <c r="R49" s="180">
        <f>'04 Prevádzkové príjmy'!R15</f>
        <v>0</v>
      </c>
      <c r="S49" s="180">
        <f>'04 Prevádzkové príjmy'!S15</f>
        <v>0</v>
      </c>
      <c r="T49" s="180">
        <f>'04 Prevádzkové príjmy'!T15</f>
        <v>0</v>
      </c>
      <c r="U49" s="180">
        <f>'04 Prevádzkové príjmy'!U15</f>
        <v>0</v>
      </c>
      <c r="V49" s="180">
        <f>'04 Prevádzkové príjmy'!V15</f>
        <v>0</v>
      </c>
      <c r="W49" s="180">
        <f>'04 Prevádzkové príjmy'!W15</f>
        <v>0</v>
      </c>
      <c r="X49" s="180">
        <f>'04 Prevádzkové príjmy'!X15</f>
        <v>0</v>
      </c>
      <c r="Y49" s="180">
        <f>'04 Prevádzkové príjmy'!Y15</f>
        <v>0</v>
      </c>
      <c r="Z49" s="180">
        <f>'04 Prevádzkové príjmy'!Z15</f>
        <v>0</v>
      </c>
      <c r="AA49" s="180">
        <f>'04 Prevádzkové príjmy'!AA15</f>
        <v>0</v>
      </c>
      <c r="AB49" s="180">
        <f>'04 Prevádzkové príjmy'!AB15</f>
        <v>0</v>
      </c>
      <c r="AC49" s="180">
        <f>'04 Prevádzkové príjmy'!AC15</f>
        <v>0</v>
      </c>
      <c r="AD49" s="180">
        <f>'04 Prevádzkové príjmy'!AD15</f>
        <v>0</v>
      </c>
      <c r="AE49" s="180">
        <f>'04 Prevádzkové príjmy'!AE15</f>
        <v>0</v>
      </c>
      <c r="AF49" s="180">
        <f>'04 Prevádzkové príjmy'!AF15</f>
        <v>0</v>
      </c>
      <c r="AG49" s="180">
        <f>'04 Prevádzkové príjmy'!AG15</f>
        <v>0</v>
      </c>
      <c r="AH49" s="180">
        <f>'04 Prevádzkové príjmy'!AH15</f>
        <v>0</v>
      </c>
      <c r="AI49" s="180">
        <f>'04 Prevádzkové príjmy'!AI15</f>
        <v>0</v>
      </c>
      <c r="AJ49" s="180">
        <f>'04 Prevádzkové príjmy'!AJ15</f>
        <v>0</v>
      </c>
      <c r="AK49" s="180">
        <f>'04 Prevádzkové príjmy'!AK15</f>
        <v>0</v>
      </c>
      <c r="AL49" s="180">
        <f>'04 Prevádzkové príjmy'!AL15</f>
        <v>0</v>
      </c>
      <c r="AM49" s="180">
        <f>'04 Prevádzkové príjmy'!AM15</f>
        <v>0</v>
      </c>
      <c r="AN49" s="180">
        <f>'04 Prevádzkové príjmy'!AN15</f>
        <v>0</v>
      </c>
      <c r="AO49" s="180">
        <f>'04 Prevádzkové príjmy'!AO15</f>
        <v>0</v>
      </c>
      <c r="AP49" s="180">
        <f>'04 Prevádzkové príjmy'!AP15</f>
        <v>0</v>
      </c>
      <c r="AQ49" s="180">
        <f>'04 Prevádzkové príjmy'!AQ15</f>
        <v>0</v>
      </c>
    </row>
    <row r="50" spans="2:43" x14ac:dyDescent="0.2">
      <c r="B50" s="4" t="s">
        <v>355</v>
      </c>
      <c r="C50" s="181">
        <f t="shared" si="58"/>
        <v>111251555</v>
      </c>
      <c r="D50" s="181">
        <f>SUM(D48:D49)</f>
        <v>1937750</v>
      </c>
      <c r="E50" s="181">
        <f t="shared" ref="E50" si="59">SUM(E48:E49)</f>
        <v>18046787</v>
      </c>
      <c r="F50" s="181">
        <f t="shared" ref="F50" si="60">SUM(F48:F49)</f>
        <v>18078824</v>
      </c>
      <c r="G50" s="181">
        <f t="shared" ref="G50" si="61">SUM(G48:G49)</f>
        <v>22029861</v>
      </c>
      <c r="H50" s="181">
        <f t="shared" ref="H50" si="62">SUM(H48:H49)</f>
        <v>24490148</v>
      </c>
      <c r="I50" s="181">
        <f t="shared" ref="I50" si="63">SUM(I48:I49)</f>
        <v>26668185</v>
      </c>
      <c r="J50" s="181">
        <f t="shared" ref="J50" si="64">SUM(J48:J49)</f>
        <v>0</v>
      </c>
      <c r="K50" s="181">
        <f t="shared" ref="K50" si="65">SUM(K48:K49)</f>
        <v>0</v>
      </c>
      <c r="L50" s="181">
        <f t="shared" ref="L50" si="66">SUM(L48:L49)</f>
        <v>0</v>
      </c>
      <c r="M50" s="181">
        <f t="shared" ref="M50" si="67">SUM(M48:M49)</f>
        <v>0</v>
      </c>
      <c r="N50" s="181">
        <f t="shared" ref="N50" si="68">SUM(N48:N49)</f>
        <v>0</v>
      </c>
      <c r="O50" s="181">
        <f t="shared" ref="O50" si="69">SUM(O48:O49)</f>
        <v>0</v>
      </c>
      <c r="P50" s="181">
        <f t="shared" ref="P50" si="70">SUM(P48:P49)</f>
        <v>0</v>
      </c>
      <c r="Q50" s="181">
        <f t="shared" ref="Q50" si="71">SUM(Q48:Q49)</f>
        <v>0</v>
      </c>
      <c r="R50" s="181">
        <f t="shared" ref="R50" si="72">SUM(R48:R49)</f>
        <v>0</v>
      </c>
      <c r="S50" s="181">
        <f t="shared" ref="S50" si="73">SUM(S48:S49)</f>
        <v>0</v>
      </c>
      <c r="T50" s="181">
        <f t="shared" ref="T50" si="74">SUM(T48:T49)</f>
        <v>0</v>
      </c>
      <c r="U50" s="181">
        <f t="shared" ref="U50" si="75">SUM(U48:U49)</f>
        <v>0</v>
      </c>
      <c r="V50" s="181">
        <f t="shared" ref="V50" si="76">SUM(V48:V49)</f>
        <v>0</v>
      </c>
      <c r="W50" s="181">
        <f t="shared" ref="W50" si="77">SUM(W48:W49)</f>
        <v>0</v>
      </c>
      <c r="X50" s="181">
        <f t="shared" ref="X50" si="78">SUM(X48:X49)</f>
        <v>0</v>
      </c>
      <c r="Y50" s="181">
        <f t="shared" ref="Y50" si="79">SUM(Y48:Y49)</f>
        <v>0</v>
      </c>
      <c r="Z50" s="181">
        <f t="shared" ref="Z50" si="80">SUM(Z48:Z49)</f>
        <v>0</v>
      </c>
      <c r="AA50" s="181">
        <f t="shared" ref="AA50" si="81">SUM(AA48:AA49)</f>
        <v>0</v>
      </c>
      <c r="AB50" s="181">
        <f t="shared" ref="AB50" si="82">SUM(AB48:AB49)</f>
        <v>0</v>
      </c>
      <c r="AC50" s="181">
        <f t="shared" ref="AC50" si="83">SUM(AC48:AC49)</f>
        <v>0</v>
      </c>
      <c r="AD50" s="181">
        <f t="shared" ref="AD50" si="84">SUM(AD48:AD49)</f>
        <v>0</v>
      </c>
      <c r="AE50" s="181">
        <f t="shared" ref="AE50" si="85">SUM(AE48:AE49)</f>
        <v>0</v>
      </c>
      <c r="AF50" s="181">
        <f t="shared" ref="AF50" si="86">SUM(AF48:AF49)</f>
        <v>0</v>
      </c>
      <c r="AG50" s="181">
        <f t="shared" ref="AG50:AQ50" si="87">SUM(AG48:AG49)</f>
        <v>0</v>
      </c>
      <c r="AH50" s="181">
        <f t="shared" si="87"/>
        <v>0</v>
      </c>
      <c r="AI50" s="181">
        <f t="shared" si="87"/>
        <v>0</v>
      </c>
      <c r="AJ50" s="181">
        <f t="shared" si="87"/>
        <v>0</v>
      </c>
      <c r="AK50" s="181">
        <f t="shared" si="87"/>
        <v>0</v>
      </c>
      <c r="AL50" s="181">
        <f t="shared" si="87"/>
        <v>0</v>
      </c>
      <c r="AM50" s="181">
        <f t="shared" si="87"/>
        <v>0</v>
      </c>
      <c r="AN50" s="181">
        <f t="shared" si="87"/>
        <v>0</v>
      </c>
      <c r="AO50" s="181">
        <f t="shared" si="87"/>
        <v>0</v>
      </c>
      <c r="AP50" s="181">
        <f t="shared" si="87"/>
        <v>0</v>
      </c>
      <c r="AQ50" s="181">
        <f t="shared" si="87"/>
        <v>0</v>
      </c>
    </row>
    <row r="51" spans="2:43" x14ac:dyDescent="0.2">
      <c r="B51" s="3" t="s">
        <v>380</v>
      </c>
      <c r="C51" s="116">
        <f t="shared" si="58"/>
        <v>19186000</v>
      </c>
      <c r="D51" s="116">
        <f>D5</f>
        <v>1937750</v>
      </c>
      <c r="E51" s="116">
        <f t="shared" ref="E51:I51" si="88">E5</f>
        <v>7595750</v>
      </c>
      <c r="F51" s="116">
        <f t="shared" si="88"/>
        <v>3776750</v>
      </c>
      <c r="G51" s="116">
        <f t="shared" si="88"/>
        <v>3776750</v>
      </c>
      <c r="H51" s="116">
        <f t="shared" si="88"/>
        <v>2086000</v>
      </c>
      <c r="I51" s="116">
        <f t="shared" si="88"/>
        <v>13000</v>
      </c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</row>
    <row r="52" spans="2:43" x14ac:dyDescent="0.2">
      <c r="B52" s="115" t="s">
        <v>407</v>
      </c>
      <c r="C52" s="180">
        <f t="shared" si="58"/>
        <v>6000000</v>
      </c>
      <c r="D52" s="180">
        <f>'03 Prevádzkové výdavky'!D21</f>
        <v>0</v>
      </c>
      <c r="E52" s="180">
        <f>'03 Prevádzkové výdavky'!E21</f>
        <v>1375000</v>
      </c>
      <c r="F52" s="180">
        <f>'03 Prevádzkové výdavky'!F21</f>
        <v>1500000</v>
      </c>
      <c r="G52" s="180">
        <f>'03 Prevádzkové výdavky'!G21</f>
        <v>1500000</v>
      </c>
      <c r="H52" s="180">
        <f>'03 Prevádzkové výdavky'!H21</f>
        <v>1500000</v>
      </c>
      <c r="I52" s="180">
        <f>'03 Prevádzkové výdavky'!I21</f>
        <v>125000</v>
      </c>
      <c r="J52" s="180">
        <f>'03 Prevádzkové výdavky'!J21</f>
        <v>0</v>
      </c>
      <c r="K52" s="180">
        <f>'03 Prevádzkové výdavky'!K21</f>
        <v>0</v>
      </c>
      <c r="L52" s="180">
        <f>'03 Prevádzkové výdavky'!L21</f>
        <v>0</v>
      </c>
      <c r="M52" s="180">
        <f>'03 Prevádzkové výdavky'!M21</f>
        <v>0</v>
      </c>
      <c r="N52" s="180">
        <f>'03 Prevádzkové výdavky'!N21</f>
        <v>0</v>
      </c>
      <c r="O52" s="180">
        <f>'03 Prevádzkové výdavky'!O21</f>
        <v>0</v>
      </c>
      <c r="P52" s="180">
        <f>'03 Prevádzkové výdavky'!P21</f>
        <v>0</v>
      </c>
      <c r="Q52" s="180">
        <f>'03 Prevádzkové výdavky'!Q21</f>
        <v>0</v>
      </c>
      <c r="R52" s="180">
        <f>'03 Prevádzkové výdavky'!R21</f>
        <v>0</v>
      </c>
      <c r="S52" s="180">
        <f>'03 Prevádzkové výdavky'!S21</f>
        <v>0</v>
      </c>
      <c r="T52" s="180">
        <f>'03 Prevádzkové výdavky'!T21</f>
        <v>0</v>
      </c>
      <c r="U52" s="180">
        <f>'03 Prevádzkové výdavky'!U21</f>
        <v>0</v>
      </c>
      <c r="V52" s="180">
        <f>'03 Prevádzkové výdavky'!V21</f>
        <v>0</v>
      </c>
      <c r="W52" s="180">
        <f>'03 Prevádzkové výdavky'!W21</f>
        <v>0</v>
      </c>
      <c r="X52" s="180">
        <f>'03 Prevádzkové výdavky'!X21</f>
        <v>0</v>
      </c>
      <c r="Y52" s="180">
        <f>'03 Prevádzkové výdavky'!Y21</f>
        <v>0</v>
      </c>
      <c r="Z52" s="180">
        <f>'03 Prevádzkové výdavky'!Z21</f>
        <v>0</v>
      </c>
      <c r="AA52" s="180">
        <f>'03 Prevádzkové výdavky'!AA21</f>
        <v>0</v>
      </c>
      <c r="AB52" s="180">
        <f>'03 Prevádzkové výdavky'!AB21</f>
        <v>0</v>
      </c>
      <c r="AC52" s="180">
        <f>'03 Prevádzkové výdavky'!AC21</f>
        <v>0</v>
      </c>
      <c r="AD52" s="180">
        <f>'03 Prevádzkové výdavky'!AD21</f>
        <v>0</v>
      </c>
      <c r="AE52" s="180">
        <f>'03 Prevádzkové výdavky'!AE21</f>
        <v>0</v>
      </c>
      <c r="AF52" s="180">
        <f>'03 Prevádzkové výdavky'!AF21</f>
        <v>0</v>
      </c>
      <c r="AG52" s="180">
        <f>'03 Prevádzkové výdavky'!AG21</f>
        <v>0</v>
      </c>
      <c r="AH52" s="180">
        <f>'03 Prevádzkové výdavky'!AH21</f>
        <v>0</v>
      </c>
      <c r="AI52" s="180">
        <f>'03 Prevádzkové výdavky'!AI21</f>
        <v>0</v>
      </c>
      <c r="AJ52" s="180">
        <f>'03 Prevádzkové výdavky'!AJ21</f>
        <v>0</v>
      </c>
      <c r="AK52" s="180">
        <f>'03 Prevádzkové výdavky'!AK21</f>
        <v>0</v>
      </c>
      <c r="AL52" s="180">
        <f>'03 Prevádzkové výdavky'!AL21</f>
        <v>0</v>
      </c>
      <c r="AM52" s="180">
        <f>'03 Prevádzkové výdavky'!AM21</f>
        <v>0</v>
      </c>
      <c r="AN52" s="180">
        <f>'03 Prevádzkové výdavky'!AN21</f>
        <v>0</v>
      </c>
      <c r="AO52" s="180">
        <f>'03 Prevádzkové výdavky'!AO21</f>
        <v>0</v>
      </c>
      <c r="AP52" s="180">
        <f>'03 Prevádzkové výdavky'!AP21</f>
        <v>0</v>
      </c>
      <c r="AQ52" s="180">
        <f>'03 Prevádzkové výdavky'!AQ21</f>
        <v>0</v>
      </c>
    </row>
    <row r="53" spans="2:43" x14ac:dyDescent="0.2">
      <c r="B53" s="3" t="s">
        <v>399</v>
      </c>
      <c r="C53" s="116">
        <f t="shared" si="58"/>
        <v>0</v>
      </c>
      <c r="D53" s="116">
        <f>D20</f>
        <v>0</v>
      </c>
      <c r="E53" s="116">
        <f t="shared" ref="E53:AG53" si="89">E20</f>
        <v>0</v>
      </c>
      <c r="F53" s="116">
        <f t="shared" si="89"/>
        <v>0</v>
      </c>
      <c r="G53" s="116">
        <f t="shared" si="89"/>
        <v>0</v>
      </c>
      <c r="H53" s="116">
        <f t="shared" si="89"/>
        <v>0</v>
      </c>
      <c r="I53" s="116">
        <f t="shared" si="89"/>
        <v>0</v>
      </c>
      <c r="J53" s="116">
        <f t="shared" si="89"/>
        <v>0</v>
      </c>
      <c r="K53" s="116">
        <f t="shared" si="89"/>
        <v>0</v>
      </c>
      <c r="L53" s="116">
        <f t="shared" si="89"/>
        <v>0</v>
      </c>
      <c r="M53" s="116">
        <f t="shared" si="89"/>
        <v>0</v>
      </c>
      <c r="N53" s="116">
        <f t="shared" si="89"/>
        <v>0</v>
      </c>
      <c r="O53" s="116">
        <f t="shared" si="89"/>
        <v>0</v>
      </c>
      <c r="P53" s="116">
        <f t="shared" si="89"/>
        <v>0</v>
      </c>
      <c r="Q53" s="116">
        <f t="shared" si="89"/>
        <v>0</v>
      </c>
      <c r="R53" s="116">
        <f t="shared" si="89"/>
        <v>0</v>
      </c>
      <c r="S53" s="116">
        <f t="shared" si="89"/>
        <v>0</v>
      </c>
      <c r="T53" s="116">
        <f t="shared" si="89"/>
        <v>0</v>
      </c>
      <c r="U53" s="116">
        <f t="shared" si="89"/>
        <v>0</v>
      </c>
      <c r="V53" s="116">
        <f t="shared" si="89"/>
        <v>0</v>
      </c>
      <c r="W53" s="116">
        <f t="shared" si="89"/>
        <v>0</v>
      </c>
      <c r="X53" s="116">
        <f t="shared" si="89"/>
        <v>0</v>
      </c>
      <c r="Y53" s="116">
        <f t="shared" si="89"/>
        <v>0</v>
      </c>
      <c r="Z53" s="116">
        <f t="shared" si="89"/>
        <v>0</v>
      </c>
      <c r="AA53" s="116">
        <f t="shared" si="89"/>
        <v>0</v>
      </c>
      <c r="AB53" s="116">
        <f t="shared" si="89"/>
        <v>0</v>
      </c>
      <c r="AC53" s="116">
        <f t="shared" si="89"/>
        <v>0</v>
      </c>
      <c r="AD53" s="116">
        <f t="shared" si="89"/>
        <v>0</v>
      </c>
      <c r="AE53" s="116">
        <f t="shared" si="89"/>
        <v>0</v>
      </c>
      <c r="AF53" s="116">
        <f t="shared" si="89"/>
        <v>0</v>
      </c>
      <c r="AG53" s="116">
        <f t="shared" si="89"/>
        <v>0</v>
      </c>
      <c r="AH53" s="116">
        <f t="shared" ref="AH53:AQ53" si="90">AH20</f>
        <v>0</v>
      </c>
      <c r="AI53" s="116">
        <f t="shared" si="90"/>
        <v>0</v>
      </c>
      <c r="AJ53" s="116">
        <f t="shared" si="90"/>
        <v>0</v>
      </c>
      <c r="AK53" s="116">
        <f t="shared" si="90"/>
        <v>0</v>
      </c>
      <c r="AL53" s="116">
        <f t="shared" si="90"/>
        <v>0</v>
      </c>
      <c r="AM53" s="116">
        <f t="shared" si="90"/>
        <v>0</v>
      </c>
      <c r="AN53" s="116">
        <f t="shared" si="90"/>
        <v>0</v>
      </c>
      <c r="AO53" s="116">
        <f t="shared" si="90"/>
        <v>0</v>
      </c>
      <c r="AP53" s="116">
        <f t="shared" si="90"/>
        <v>0</v>
      </c>
      <c r="AQ53" s="116">
        <f t="shared" si="90"/>
        <v>0</v>
      </c>
    </row>
    <row r="54" spans="2:43" x14ac:dyDescent="0.2">
      <c r="B54" s="4" t="s">
        <v>400</v>
      </c>
      <c r="C54" s="181">
        <f t="shared" si="58"/>
        <v>25186000</v>
      </c>
      <c r="D54" s="181">
        <f>SUM(D51:D53)</f>
        <v>1937750</v>
      </c>
      <c r="E54" s="181">
        <f t="shared" ref="E54" si="91">SUM(E51:E53)</f>
        <v>8970750</v>
      </c>
      <c r="F54" s="181">
        <f t="shared" ref="F54" si="92">SUM(F51:F53)</f>
        <v>5276750</v>
      </c>
      <c r="G54" s="181">
        <f t="shared" ref="G54" si="93">SUM(G51:G53)</f>
        <v>5276750</v>
      </c>
      <c r="H54" s="181">
        <f t="shared" ref="H54" si="94">SUM(H51:H53)</f>
        <v>3586000</v>
      </c>
      <c r="I54" s="181">
        <f t="shared" ref="I54" si="95">SUM(I51:I53)</f>
        <v>138000</v>
      </c>
      <c r="J54" s="181">
        <f t="shared" ref="J54" si="96">SUM(J51:J53)</f>
        <v>0</v>
      </c>
      <c r="K54" s="181">
        <f t="shared" ref="K54" si="97">SUM(K51:K53)</f>
        <v>0</v>
      </c>
      <c r="L54" s="181">
        <f t="shared" ref="L54" si="98">SUM(L51:L53)</f>
        <v>0</v>
      </c>
      <c r="M54" s="181">
        <f t="shared" ref="M54" si="99">SUM(M51:M53)</f>
        <v>0</v>
      </c>
      <c r="N54" s="181">
        <f t="shared" ref="N54" si="100">SUM(N51:N53)</f>
        <v>0</v>
      </c>
      <c r="O54" s="181">
        <f t="shared" ref="O54" si="101">SUM(O51:O53)</f>
        <v>0</v>
      </c>
      <c r="P54" s="181">
        <f t="shared" ref="P54" si="102">SUM(P51:P53)</f>
        <v>0</v>
      </c>
      <c r="Q54" s="181">
        <f t="shared" ref="Q54" si="103">SUM(Q51:Q53)</f>
        <v>0</v>
      </c>
      <c r="R54" s="181">
        <f t="shared" ref="R54" si="104">SUM(R51:R53)</f>
        <v>0</v>
      </c>
      <c r="S54" s="181">
        <f t="shared" ref="S54" si="105">SUM(S51:S53)</f>
        <v>0</v>
      </c>
      <c r="T54" s="181">
        <f t="shared" ref="T54" si="106">SUM(T51:T53)</f>
        <v>0</v>
      </c>
      <c r="U54" s="181">
        <f t="shared" ref="U54" si="107">SUM(U51:U53)</f>
        <v>0</v>
      </c>
      <c r="V54" s="181">
        <f t="shared" ref="V54" si="108">SUM(V51:V53)</f>
        <v>0</v>
      </c>
      <c r="W54" s="181">
        <f t="shared" ref="W54" si="109">SUM(W51:W53)</f>
        <v>0</v>
      </c>
      <c r="X54" s="181">
        <f t="shared" ref="X54" si="110">SUM(X51:X53)</f>
        <v>0</v>
      </c>
      <c r="Y54" s="181">
        <f t="shared" ref="Y54" si="111">SUM(Y51:Y53)</f>
        <v>0</v>
      </c>
      <c r="Z54" s="181">
        <f t="shared" ref="Z54" si="112">SUM(Z51:Z53)</f>
        <v>0</v>
      </c>
      <c r="AA54" s="181">
        <f t="shared" ref="AA54" si="113">SUM(AA51:AA53)</f>
        <v>0</v>
      </c>
      <c r="AB54" s="181">
        <f t="shared" ref="AB54" si="114">SUM(AB51:AB53)</f>
        <v>0</v>
      </c>
      <c r="AC54" s="181">
        <f t="shared" ref="AC54" si="115">SUM(AC51:AC53)</f>
        <v>0</v>
      </c>
      <c r="AD54" s="181">
        <f t="shared" ref="AD54" si="116">SUM(AD51:AD53)</f>
        <v>0</v>
      </c>
      <c r="AE54" s="181">
        <f t="shared" ref="AE54" si="117">SUM(AE51:AE53)</f>
        <v>0</v>
      </c>
      <c r="AF54" s="181">
        <f t="shared" ref="AF54" si="118">SUM(AF51:AF53)</f>
        <v>0</v>
      </c>
      <c r="AG54" s="181">
        <f t="shared" ref="AG54:AQ54" si="119">SUM(AG51:AG53)</f>
        <v>0</v>
      </c>
      <c r="AH54" s="181">
        <f t="shared" si="119"/>
        <v>0</v>
      </c>
      <c r="AI54" s="181">
        <f t="shared" si="119"/>
        <v>0</v>
      </c>
      <c r="AJ54" s="181">
        <f t="shared" si="119"/>
        <v>0</v>
      </c>
      <c r="AK54" s="181">
        <f t="shared" si="119"/>
        <v>0</v>
      </c>
      <c r="AL54" s="181">
        <f t="shared" si="119"/>
        <v>0</v>
      </c>
      <c r="AM54" s="181">
        <f t="shared" si="119"/>
        <v>0</v>
      </c>
      <c r="AN54" s="181">
        <f t="shared" si="119"/>
        <v>0</v>
      </c>
      <c r="AO54" s="181">
        <f t="shared" si="119"/>
        <v>0</v>
      </c>
      <c r="AP54" s="181">
        <f t="shared" si="119"/>
        <v>0</v>
      </c>
      <c r="AQ54" s="181">
        <f t="shared" si="119"/>
        <v>0</v>
      </c>
    </row>
    <row r="55" spans="2:43" x14ac:dyDescent="0.2">
      <c r="B55" s="114" t="s">
        <v>401</v>
      </c>
      <c r="C55" s="182">
        <f t="shared" si="58"/>
        <v>86065555</v>
      </c>
      <c r="D55" s="182">
        <f>D50-D54</f>
        <v>0</v>
      </c>
      <c r="E55" s="182">
        <f t="shared" ref="E55:AG55" si="120">E50-E54</f>
        <v>9076037</v>
      </c>
      <c r="F55" s="182">
        <f t="shared" si="120"/>
        <v>12802074</v>
      </c>
      <c r="G55" s="182">
        <f t="shared" si="120"/>
        <v>16753111</v>
      </c>
      <c r="H55" s="182">
        <f t="shared" si="120"/>
        <v>20904148</v>
      </c>
      <c r="I55" s="182">
        <f t="shared" si="120"/>
        <v>26530185</v>
      </c>
      <c r="J55" s="182">
        <f t="shared" si="120"/>
        <v>0</v>
      </c>
      <c r="K55" s="182">
        <f t="shared" si="120"/>
        <v>0</v>
      </c>
      <c r="L55" s="182">
        <f t="shared" si="120"/>
        <v>0</v>
      </c>
      <c r="M55" s="182">
        <f t="shared" si="120"/>
        <v>0</v>
      </c>
      <c r="N55" s="182">
        <f t="shared" si="120"/>
        <v>0</v>
      </c>
      <c r="O55" s="182">
        <f t="shared" si="120"/>
        <v>0</v>
      </c>
      <c r="P55" s="182">
        <f t="shared" si="120"/>
        <v>0</v>
      </c>
      <c r="Q55" s="182">
        <f t="shared" si="120"/>
        <v>0</v>
      </c>
      <c r="R55" s="182">
        <f t="shared" si="120"/>
        <v>0</v>
      </c>
      <c r="S55" s="182">
        <f t="shared" si="120"/>
        <v>0</v>
      </c>
      <c r="T55" s="182">
        <f t="shared" si="120"/>
        <v>0</v>
      </c>
      <c r="U55" s="182">
        <f t="shared" si="120"/>
        <v>0</v>
      </c>
      <c r="V55" s="182">
        <f t="shared" si="120"/>
        <v>0</v>
      </c>
      <c r="W55" s="182">
        <f t="shared" si="120"/>
        <v>0</v>
      </c>
      <c r="X55" s="182">
        <f t="shared" si="120"/>
        <v>0</v>
      </c>
      <c r="Y55" s="182">
        <f t="shared" si="120"/>
        <v>0</v>
      </c>
      <c r="Z55" s="182">
        <f t="shared" si="120"/>
        <v>0</v>
      </c>
      <c r="AA55" s="182">
        <f t="shared" si="120"/>
        <v>0</v>
      </c>
      <c r="AB55" s="182">
        <f t="shared" si="120"/>
        <v>0</v>
      </c>
      <c r="AC55" s="182">
        <f t="shared" si="120"/>
        <v>0</v>
      </c>
      <c r="AD55" s="182">
        <f t="shared" si="120"/>
        <v>0</v>
      </c>
      <c r="AE55" s="182">
        <f t="shared" si="120"/>
        <v>0</v>
      </c>
      <c r="AF55" s="182">
        <f t="shared" si="120"/>
        <v>0</v>
      </c>
      <c r="AG55" s="182">
        <f t="shared" si="120"/>
        <v>0</v>
      </c>
      <c r="AH55" s="182">
        <f t="shared" ref="AH55:AQ55" si="121">AH50-AH54</f>
        <v>0</v>
      </c>
      <c r="AI55" s="182">
        <f t="shared" si="121"/>
        <v>0</v>
      </c>
      <c r="AJ55" s="182">
        <f t="shared" si="121"/>
        <v>0</v>
      </c>
      <c r="AK55" s="182">
        <f t="shared" si="121"/>
        <v>0</v>
      </c>
      <c r="AL55" s="182">
        <f t="shared" si="121"/>
        <v>0</v>
      </c>
      <c r="AM55" s="182">
        <f t="shared" si="121"/>
        <v>0</v>
      </c>
      <c r="AN55" s="182">
        <f t="shared" si="121"/>
        <v>0</v>
      </c>
      <c r="AO55" s="182">
        <f t="shared" si="121"/>
        <v>0</v>
      </c>
      <c r="AP55" s="182">
        <f t="shared" si="121"/>
        <v>0</v>
      </c>
      <c r="AQ55" s="182">
        <f t="shared" si="121"/>
        <v>0</v>
      </c>
    </row>
    <row r="56" spans="2:43" x14ac:dyDescent="0.2">
      <c r="B56" s="3" t="s">
        <v>402</v>
      </c>
      <c r="C56" s="181"/>
      <c r="D56" s="116">
        <f>D55</f>
        <v>0</v>
      </c>
      <c r="E56" s="116">
        <f>D56+E55</f>
        <v>9076037</v>
      </c>
      <c r="F56" s="116">
        <f t="shared" ref="F56" si="122">E56+F55</f>
        <v>21878111</v>
      </c>
      <c r="G56" s="116">
        <f t="shared" ref="G56" si="123">F56+G55</f>
        <v>38631222</v>
      </c>
      <c r="H56" s="116">
        <f t="shared" ref="H56" si="124">G56+H55</f>
        <v>59535370</v>
      </c>
      <c r="I56" s="116">
        <f t="shared" ref="I56" si="125">H56+I55</f>
        <v>86065555</v>
      </c>
      <c r="J56" s="116">
        <f t="shared" ref="J56" si="126">I56+J55</f>
        <v>86065555</v>
      </c>
      <c r="K56" s="116">
        <f t="shared" ref="K56" si="127">J56+K55</f>
        <v>86065555</v>
      </c>
      <c r="L56" s="116">
        <f t="shared" ref="L56" si="128">K56+L55</f>
        <v>86065555</v>
      </c>
      <c r="M56" s="116">
        <f t="shared" ref="M56" si="129">L56+M55</f>
        <v>86065555</v>
      </c>
      <c r="N56" s="116">
        <f t="shared" ref="N56" si="130">M56+N55</f>
        <v>86065555</v>
      </c>
      <c r="O56" s="116">
        <f t="shared" ref="O56" si="131">N56+O55</f>
        <v>86065555</v>
      </c>
      <c r="P56" s="116">
        <f t="shared" ref="P56" si="132">O56+P55</f>
        <v>86065555</v>
      </c>
      <c r="Q56" s="116">
        <f t="shared" ref="Q56" si="133">P56+Q55</f>
        <v>86065555</v>
      </c>
      <c r="R56" s="116">
        <f t="shared" ref="R56" si="134">Q56+R55</f>
        <v>86065555</v>
      </c>
      <c r="S56" s="116">
        <f t="shared" ref="S56" si="135">R56+S55</f>
        <v>86065555</v>
      </c>
      <c r="T56" s="116">
        <f t="shared" ref="T56" si="136">S56+T55</f>
        <v>86065555</v>
      </c>
      <c r="U56" s="116">
        <f t="shared" ref="U56" si="137">T56+U55</f>
        <v>86065555</v>
      </c>
      <c r="V56" s="116">
        <f t="shared" ref="V56" si="138">U56+V55</f>
        <v>86065555</v>
      </c>
      <c r="W56" s="116">
        <f t="shared" ref="W56" si="139">V56+W55</f>
        <v>86065555</v>
      </c>
      <c r="X56" s="116">
        <f t="shared" ref="X56" si="140">W56+X55</f>
        <v>86065555</v>
      </c>
      <c r="Y56" s="116">
        <f t="shared" ref="Y56" si="141">X56+Y55</f>
        <v>86065555</v>
      </c>
      <c r="Z56" s="116">
        <f t="shared" ref="Z56" si="142">Y56+Z55</f>
        <v>86065555</v>
      </c>
      <c r="AA56" s="116">
        <f t="shared" ref="AA56" si="143">Z56+AA55</f>
        <v>86065555</v>
      </c>
      <c r="AB56" s="116">
        <f t="shared" ref="AB56" si="144">AA56+AB55</f>
        <v>86065555</v>
      </c>
      <c r="AC56" s="116">
        <f t="shared" ref="AC56" si="145">AB56+AC55</f>
        <v>86065555</v>
      </c>
      <c r="AD56" s="116">
        <f t="shared" ref="AD56" si="146">AC56+AD55</f>
        <v>86065555</v>
      </c>
      <c r="AE56" s="116">
        <f t="shared" ref="AE56" si="147">AD56+AE55</f>
        <v>86065555</v>
      </c>
      <c r="AF56" s="116">
        <f t="shared" ref="AF56" si="148">AE56+AF55</f>
        <v>86065555</v>
      </c>
      <c r="AG56" s="116">
        <f t="shared" ref="AG56" si="149">AF56+AG55</f>
        <v>86065555</v>
      </c>
      <c r="AH56" s="116">
        <f t="shared" ref="AH56" si="150">AG56+AH55</f>
        <v>86065555</v>
      </c>
      <c r="AI56" s="116">
        <f t="shared" ref="AI56" si="151">AH56+AI55</f>
        <v>86065555</v>
      </c>
      <c r="AJ56" s="116">
        <f t="shared" ref="AJ56" si="152">AI56+AJ55</f>
        <v>86065555</v>
      </c>
      <c r="AK56" s="116">
        <f t="shared" ref="AK56" si="153">AJ56+AK55</f>
        <v>86065555</v>
      </c>
      <c r="AL56" s="116">
        <f t="shared" ref="AL56" si="154">AK56+AL55</f>
        <v>86065555</v>
      </c>
      <c r="AM56" s="116">
        <f t="shared" ref="AM56" si="155">AL56+AM55</f>
        <v>86065555</v>
      </c>
      <c r="AN56" s="116">
        <f t="shared" ref="AN56" si="156">AM56+AN55</f>
        <v>86065555</v>
      </c>
      <c r="AO56" s="116">
        <f t="shared" ref="AO56" si="157">AN56+AO55</f>
        <v>86065555</v>
      </c>
      <c r="AP56" s="116">
        <f t="shared" ref="AP56" si="158">AO56+AP55</f>
        <v>86065555</v>
      </c>
      <c r="AQ56" s="116">
        <f t="shared" ref="AQ56" si="159">AP56+AQ55</f>
        <v>86065555</v>
      </c>
    </row>
    <row r="57" spans="2:43" x14ac:dyDescent="0.2">
      <c r="B57" s="3" t="s">
        <v>403</v>
      </c>
      <c r="C57" s="181">
        <f>SUM(D57:AQ57)</f>
        <v>0</v>
      </c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</row>
    <row r="58" spans="2:43" x14ac:dyDescent="0.2">
      <c r="B58" s="28" t="s">
        <v>404</v>
      </c>
      <c r="C58" s="183"/>
      <c r="D58" s="183">
        <f>D55+D57</f>
        <v>0</v>
      </c>
      <c r="E58" s="183">
        <f>D58+E55+E57</f>
        <v>9076037</v>
      </c>
      <c r="F58" s="183">
        <f t="shared" ref="F58:AG58" si="160">E58+F55+F57</f>
        <v>21878111</v>
      </c>
      <c r="G58" s="183">
        <f t="shared" si="160"/>
        <v>38631222</v>
      </c>
      <c r="H58" s="183">
        <f t="shared" si="160"/>
        <v>59535370</v>
      </c>
      <c r="I58" s="183">
        <f t="shared" si="160"/>
        <v>86065555</v>
      </c>
      <c r="J58" s="183">
        <f t="shared" si="160"/>
        <v>86065555</v>
      </c>
      <c r="K58" s="183">
        <f t="shared" si="160"/>
        <v>86065555</v>
      </c>
      <c r="L58" s="183">
        <f t="shared" si="160"/>
        <v>86065555</v>
      </c>
      <c r="M58" s="183">
        <f t="shared" si="160"/>
        <v>86065555</v>
      </c>
      <c r="N58" s="183">
        <f t="shared" si="160"/>
        <v>86065555</v>
      </c>
      <c r="O58" s="183">
        <f t="shared" si="160"/>
        <v>86065555</v>
      </c>
      <c r="P58" s="183">
        <f t="shared" si="160"/>
        <v>86065555</v>
      </c>
      <c r="Q58" s="183">
        <f t="shared" si="160"/>
        <v>86065555</v>
      </c>
      <c r="R58" s="183">
        <f t="shared" si="160"/>
        <v>86065555</v>
      </c>
      <c r="S58" s="183">
        <f t="shared" si="160"/>
        <v>86065555</v>
      </c>
      <c r="T58" s="183">
        <f t="shared" si="160"/>
        <v>86065555</v>
      </c>
      <c r="U58" s="183">
        <f t="shared" si="160"/>
        <v>86065555</v>
      </c>
      <c r="V58" s="183">
        <f t="shared" si="160"/>
        <v>86065555</v>
      </c>
      <c r="W58" s="183">
        <f t="shared" si="160"/>
        <v>86065555</v>
      </c>
      <c r="X58" s="183">
        <f t="shared" si="160"/>
        <v>86065555</v>
      </c>
      <c r="Y58" s="183">
        <f t="shared" si="160"/>
        <v>86065555</v>
      </c>
      <c r="Z58" s="183">
        <f t="shared" si="160"/>
        <v>86065555</v>
      </c>
      <c r="AA58" s="183">
        <f t="shared" si="160"/>
        <v>86065555</v>
      </c>
      <c r="AB58" s="183">
        <f t="shared" si="160"/>
        <v>86065555</v>
      </c>
      <c r="AC58" s="183">
        <f t="shared" si="160"/>
        <v>86065555</v>
      </c>
      <c r="AD58" s="183">
        <f t="shared" si="160"/>
        <v>86065555</v>
      </c>
      <c r="AE58" s="183">
        <f t="shared" si="160"/>
        <v>86065555</v>
      </c>
      <c r="AF58" s="183">
        <f t="shared" si="160"/>
        <v>86065555</v>
      </c>
      <c r="AG58" s="183">
        <f t="shared" si="160"/>
        <v>86065555</v>
      </c>
      <c r="AH58" s="183">
        <f t="shared" ref="AH58" si="161">AG58+AH55+AH57</f>
        <v>86065555</v>
      </c>
      <c r="AI58" s="183">
        <f t="shared" ref="AI58" si="162">AH58+AI55+AI57</f>
        <v>86065555</v>
      </c>
      <c r="AJ58" s="183">
        <f t="shared" ref="AJ58" si="163">AI58+AJ55+AJ57</f>
        <v>86065555</v>
      </c>
      <c r="AK58" s="183">
        <f t="shared" ref="AK58" si="164">AJ58+AK55+AK57</f>
        <v>86065555</v>
      </c>
      <c r="AL58" s="183">
        <f t="shared" ref="AL58" si="165">AK58+AL55+AL57</f>
        <v>86065555</v>
      </c>
      <c r="AM58" s="183">
        <f t="shared" ref="AM58" si="166">AL58+AM55+AM57</f>
        <v>86065555</v>
      </c>
      <c r="AN58" s="183">
        <f t="shared" ref="AN58" si="167">AM58+AN55+AN57</f>
        <v>86065555</v>
      </c>
      <c r="AO58" s="183">
        <f t="shared" ref="AO58" si="168">AN58+AO55+AO57</f>
        <v>86065555</v>
      </c>
      <c r="AP58" s="183">
        <f t="shared" ref="AP58" si="169">AO58+AP55+AP57</f>
        <v>86065555</v>
      </c>
      <c r="AQ58" s="183">
        <f t="shared" ref="AQ58" si="170">AP58+AQ55+AQ57</f>
        <v>86065555</v>
      </c>
    </row>
    <row r="60" spans="2:43" x14ac:dyDescent="0.2">
      <c r="B60" s="1" t="s">
        <v>408</v>
      </c>
    </row>
  </sheetData>
  <phoneticPr fontId="3" type="noConversion"/>
  <conditionalFormatting sqref="D40:AQ40">
    <cfRule type="cellIs" dxfId="3" priority="4" stopIfTrue="1" operator="lessThan">
      <formula>0</formula>
    </cfRule>
  </conditionalFormatting>
  <conditionalFormatting sqref="D42:AQ42">
    <cfRule type="cellIs" dxfId="2" priority="3" stopIfTrue="1" operator="lessThan">
      <formula>0</formula>
    </cfRule>
  </conditionalFormatting>
  <conditionalFormatting sqref="D56:AQ56">
    <cfRule type="cellIs" dxfId="1" priority="2" stopIfTrue="1" operator="lessThan">
      <formula>0</formula>
    </cfRule>
  </conditionalFormatting>
  <conditionalFormatting sqref="D58:AQ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AQ50"/>
  <sheetViews>
    <sheetView zoomScaleNormal="100" workbookViewId="0"/>
  </sheetViews>
  <sheetFormatPr defaultColWidth="9.140625" defaultRowHeight="11.25" x14ac:dyDescent="0.2"/>
  <cols>
    <col min="1" max="1" width="2.7109375" style="2" customWidth="1"/>
    <col min="2" max="2" width="61.28515625" style="2" bestFit="1" customWidth="1"/>
    <col min="3" max="3" width="10.7109375" style="2" customWidth="1"/>
    <col min="4" max="4" width="9" style="2" bestFit="1" customWidth="1"/>
    <col min="5" max="5" width="8.7109375" style="2" bestFit="1" customWidth="1"/>
    <col min="6" max="6" width="8.140625" style="2" bestFit="1" customWidth="1"/>
    <col min="7" max="7" width="8.5703125" style="2" bestFit="1" customWidth="1"/>
    <col min="8" max="8" width="9.42578125" style="2" bestFit="1" customWidth="1"/>
    <col min="9" max="9" width="9" style="2" bestFit="1" customWidth="1"/>
    <col min="10" max="43" width="4.28515625" style="2" bestFit="1" customWidth="1"/>
    <col min="44" max="16384" width="9.140625" style="2"/>
  </cols>
  <sheetData>
    <row r="2" spans="2:43" x14ac:dyDescent="0.2">
      <c r="B2" s="3"/>
      <c r="C2" s="3"/>
      <c r="D2" s="3" t="s">
        <v>279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  <c r="AM3" s="5">
        <v>36</v>
      </c>
      <c r="AN3" s="5">
        <v>37</v>
      </c>
      <c r="AO3" s="5">
        <v>38</v>
      </c>
      <c r="AP3" s="5">
        <v>39</v>
      </c>
      <c r="AQ3" s="5">
        <v>40</v>
      </c>
    </row>
    <row r="4" spans="2:43" x14ac:dyDescent="0.2">
      <c r="B4" s="6" t="s">
        <v>409</v>
      </c>
      <c r="C4" s="235" t="s">
        <v>281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  <c r="AM4" s="7">
        <f t="shared" ref="AM4" si="6">$D$4+AL3</f>
        <v>2060</v>
      </c>
      <c r="AN4" s="7">
        <f t="shared" ref="AN4" si="7">$D$4+AM3</f>
        <v>2061</v>
      </c>
      <c r="AO4" s="7">
        <f t="shared" ref="AO4" si="8">$D$4+AN3</f>
        <v>2062</v>
      </c>
      <c r="AP4" s="7">
        <f t="shared" ref="AP4" si="9">$D$4+AO3</f>
        <v>2063</v>
      </c>
      <c r="AQ4" s="7">
        <f t="shared" ref="AQ4" si="10">$D$4+AP3</f>
        <v>2064</v>
      </c>
    </row>
    <row r="5" spans="2:43" x14ac:dyDescent="0.2">
      <c r="B5" s="3" t="s">
        <v>336</v>
      </c>
      <c r="C5" s="116">
        <f>SUM(D5:AQ5)</f>
        <v>0</v>
      </c>
      <c r="D5" s="116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3" x14ac:dyDescent="0.2">
      <c r="B6" s="3" t="s">
        <v>344</v>
      </c>
      <c r="C6" s="116">
        <f t="shared" ref="C6:C10" si="11">SUM(D6:AQ6)</f>
        <v>0</v>
      </c>
      <c r="D6" s="120">
        <v>0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</row>
    <row r="7" spans="2:43" ht="12" thickBot="1" x14ac:dyDescent="0.25">
      <c r="B7" s="27" t="s">
        <v>410</v>
      </c>
      <c r="C7" s="117">
        <f t="shared" si="11"/>
        <v>0</v>
      </c>
      <c r="D7" s="117">
        <f t="shared" ref="D7:J7" si="12">D5-D6</f>
        <v>0</v>
      </c>
      <c r="E7" s="117">
        <f t="shared" si="12"/>
        <v>0</v>
      </c>
      <c r="F7" s="117">
        <f t="shared" si="12"/>
        <v>0</v>
      </c>
      <c r="G7" s="117">
        <f t="shared" si="12"/>
        <v>0</v>
      </c>
      <c r="H7" s="117">
        <f t="shared" si="12"/>
        <v>0</v>
      </c>
      <c r="I7" s="117">
        <f t="shared" si="12"/>
        <v>0</v>
      </c>
      <c r="J7" s="117">
        <f t="shared" si="12"/>
        <v>0</v>
      </c>
      <c r="K7" s="117">
        <f t="shared" ref="K7:AG7" si="13">K5-K6</f>
        <v>0</v>
      </c>
      <c r="L7" s="117">
        <f t="shared" si="13"/>
        <v>0</v>
      </c>
      <c r="M7" s="117">
        <f t="shared" si="13"/>
        <v>0</v>
      </c>
      <c r="N7" s="117">
        <f t="shared" si="13"/>
        <v>0</v>
      </c>
      <c r="O7" s="117">
        <f t="shared" si="13"/>
        <v>0</v>
      </c>
      <c r="P7" s="117">
        <f t="shared" si="13"/>
        <v>0</v>
      </c>
      <c r="Q7" s="117">
        <f t="shared" si="13"/>
        <v>0</v>
      </c>
      <c r="R7" s="117">
        <f t="shared" si="13"/>
        <v>0</v>
      </c>
      <c r="S7" s="117">
        <f t="shared" si="13"/>
        <v>0</v>
      </c>
      <c r="T7" s="117">
        <f t="shared" si="13"/>
        <v>0</v>
      </c>
      <c r="U7" s="117">
        <f t="shared" si="13"/>
        <v>0</v>
      </c>
      <c r="V7" s="117">
        <f t="shared" si="13"/>
        <v>0</v>
      </c>
      <c r="W7" s="117">
        <f t="shared" si="13"/>
        <v>0</v>
      </c>
      <c r="X7" s="117">
        <f t="shared" si="13"/>
        <v>0</v>
      </c>
      <c r="Y7" s="117">
        <f t="shared" si="13"/>
        <v>0</v>
      </c>
      <c r="Z7" s="117">
        <f t="shared" si="13"/>
        <v>0</v>
      </c>
      <c r="AA7" s="117">
        <f t="shared" si="13"/>
        <v>0</v>
      </c>
      <c r="AB7" s="117">
        <f t="shared" si="13"/>
        <v>0</v>
      </c>
      <c r="AC7" s="117">
        <f t="shared" si="13"/>
        <v>0</v>
      </c>
      <c r="AD7" s="117">
        <f t="shared" si="13"/>
        <v>0</v>
      </c>
      <c r="AE7" s="117">
        <f t="shared" si="13"/>
        <v>0</v>
      </c>
      <c r="AF7" s="117">
        <f t="shared" si="13"/>
        <v>0</v>
      </c>
      <c r="AG7" s="117">
        <f t="shared" si="13"/>
        <v>0</v>
      </c>
      <c r="AH7" s="117">
        <f t="shared" ref="AH7:AQ7" si="14">AH5-AH6</f>
        <v>0</v>
      </c>
      <c r="AI7" s="117">
        <f t="shared" si="14"/>
        <v>0</v>
      </c>
      <c r="AJ7" s="117">
        <f t="shared" si="14"/>
        <v>0</v>
      </c>
      <c r="AK7" s="117">
        <f t="shared" si="14"/>
        <v>0</v>
      </c>
      <c r="AL7" s="117">
        <f t="shared" si="14"/>
        <v>0</v>
      </c>
      <c r="AM7" s="117">
        <f t="shared" si="14"/>
        <v>0</v>
      </c>
      <c r="AN7" s="117">
        <f t="shared" si="14"/>
        <v>0</v>
      </c>
      <c r="AO7" s="117">
        <f t="shared" si="14"/>
        <v>0</v>
      </c>
      <c r="AP7" s="117">
        <f t="shared" si="14"/>
        <v>0</v>
      </c>
      <c r="AQ7" s="117">
        <f t="shared" si="14"/>
        <v>0</v>
      </c>
    </row>
    <row r="8" spans="2:43" ht="12" thickTop="1" x14ac:dyDescent="0.2">
      <c r="B8" s="29" t="s">
        <v>69</v>
      </c>
      <c r="C8" s="118">
        <f t="shared" si="11"/>
        <v>0</v>
      </c>
      <c r="D8" s="118">
        <f>D7*Parametre!$C$54</f>
        <v>0</v>
      </c>
      <c r="E8" s="118">
        <f>E7*Parametre!$C$54</f>
        <v>0</v>
      </c>
      <c r="F8" s="118">
        <f>F7*Parametre!$C$54</f>
        <v>0</v>
      </c>
      <c r="G8" s="118">
        <f>G7*Parametre!$C$54</f>
        <v>0</v>
      </c>
      <c r="H8" s="118">
        <f>H7*Parametre!$C$54</f>
        <v>0</v>
      </c>
      <c r="I8" s="118">
        <f>I7*Parametre!$C$54</f>
        <v>0</v>
      </c>
      <c r="J8" s="118">
        <f>J7*Parametre!$C$54</f>
        <v>0</v>
      </c>
      <c r="K8" s="118">
        <f>K7*Parametre!$C$54</f>
        <v>0</v>
      </c>
      <c r="L8" s="118">
        <f>L7*Parametre!$C$54</f>
        <v>0</v>
      </c>
      <c r="M8" s="118">
        <f>M7*Parametre!$C$54</f>
        <v>0</v>
      </c>
      <c r="N8" s="118">
        <f>N7*Parametre!$C$54</f>
        <v>0</v>
      </c>
      <c r="O8" s="118">
        <f>O7*Parametre!$C$54</f>
        <v>0</v>
      </c>
      <c r="P8" s="118">
        <f>P7*Parametre!$C$54</f>
        <v>0</v>
      </c>
      <c r="Q8" s="118">
        <f>Q7*Parametre!$C$54</f>
        <v>0</v>
      </c>
      <c r="R8" s="118">
        <f>R7*Parametre!$C$54</f>
        <v>0</v>
      </c>
      <c r="S8" s="118">
        <f>S7*Parametre!$C$54</f>
        <v>0</v>
      </c>
      <c r="T8" s="118">
        <f>T7*Parametre!$C$54</f>
        <v>0</v>
      </c>
      <c r="U8" s="118">
        <f>U7*Parametre!$C$54</f>
        <v>0</v>
      </c>
      <c r="V8" s="118">
        <f>V7*Parametre!$C$54</f>
        <v>0</v>
      </c>
      <c r="W8" s="118">
        <f>W7*Parametre!$C$54</f>
        <v>0</v>
      </c>
      <c r="X8" s="118">
        <f>X7*Parametre!$C$54</f>
        <v>0</v>
      </c>
      <c r="Y8" s="118">
        <f>Y7*Parametre!$C$54</f>
        <v>0</v>
      </c>
      <c r="Z8" s="118">
        <f>Z7*Parametre!$C$54</f>
        <v>0</v>
      </c>
      <c r="AA8" s="118">
        <f>AA7*Parametre!$C$54</f>
        <v>0</v>
      </c>
      <c r="AB8" s="118">
        <f>AB7*Parametre!$C$54</f>
        <v>0</v>
      </c>
      <c r="AC8" s="118">
        <f>AC7*Parametre!$C$54</f>
        <v>0</v>
      </c>
      <c r="AD8" s="118">
        <f>AD7*Parametre!$C$54</f>
        <v>0</v>
      </c>
      <c r="AE8" s="118">
        <f>AE7*Parametre!$C$54</f>
        <v>0</v>
      </c>
      <c r="AF8" s="118">
        <f>AF7*Parametre!$C$54</f>
        <v>0</v>
      </c>
      <c r="AG8" s="118">
        <f>AG7*Parametre!$C$54</f>
        <v>0</v>
      </c>
      <c r="AH8" s="118">
        <f>AH7*Parametre!$C$54</f>
        <v>0</v>
      </c>
      <c r="AI8" s="118">
        <f>AI7*Parametre!$C$54</f>
        <v>0</v>
      </c>
      <c r="AJ8" s="118">
        <f>AJ7*Parametre!$C$54</f>
        <v>0</v>
      </c>
      <c r="AK8" s="118">
        <f>AK7*Parametre!$C$54</f>
        <v>0</v>
      </c>
      <c r="AL8" s="118">
        <f>AL7*Parametre!$C$54</f>
        <v>0</v>
      </c>
      <c r="AM8" s="118">
        <f>AM7*Parametre!$C$54</f>
        <v>0</v>
      </c>
      <c r="AN8" s="118">
        <f>AN7*Parametre!$C$54</f>
        <v>0</v>
      </c>
      <c r="AO8" s="118">
        <f>AO7*Parametre!$C$54</f>
        <v>0</v>
      </c>
      <c r="AP8" s="118">
        <f>AP7*Parametre!$C$54</f>
        <v>0</v>
      </c>
      <c r="AQ8" s="118">
        <f>AQ7*Parametre!$C$54</f>
        <v>0</v>
      </c>
    </row>
    <row r="9" spans="2:43" x14ac:dyDescent="0.2">
      <c r="B9" s="3" t="s">
        <v>70</v>
      </c>
      <c r="C9" s="116">
        <f t="shared" si="11"/>
        <v>0</v>
      </c>
      <c r="D9" s="116">
        <f>D7*Parametre!$D$54</f>
        <v>0</v>
      </c>
      <c r="E9" s="116">
        <f>E7*Parametre!$D$54</f>
        <v>0</v>
      </c>
      <c r="F9" s="116">
        <f>F7*Parametre!$D$54</f>
        <v>0</v>
      </c>
      <c r="G9" s="116">
        <f>G7*Parametre!$D$54</f>
        <v>0</v>
      </c>
      <c r="H9" s="116">
        <f>H7*Parametre!$D$54</f>
        <v>0</v>
      </c>
      <c r="I9" s="116">
        <f>I7*Parametre!$D$54</f>
        <v>0</v>
      </c>
      <c r="J9" s="116">
        <f>J7*Parametre!$D$54</f>
        <v>0</v>
      </c>
      <c r="K9" s="116">
        <f>K7*Parametre!$D$54</f>
        <v>0</v>
      </c>
      <c r="L9" s="116">
        <f>L7*Parametre!$D$54</f>
        <v>0</v>
      </c>
      <c r="M9" s="116">
        <f>M7*Parametre!$D$54</f>
        <v>0</v>
      </c>
      <c r="N9" s="116">
        <f>N7*Parametre!$D$54</f>
        <v>0</v>
      </c>
      <c r="O9" s="116">
        <f>O7*Parametre!$D$54</f>
        <v>0</v>
      </c>
      <c r="P9" s="116">
        <f>P7*Parametre!$D$54</f>
        <v>0</v>
      </c>
      <c r="Q9" s="116">
        <f>Q7*Parametre!$D$54</f>
        <v>0</v>
      </c>
      <c r="R9" s="116">
        <f>R7*Parametre!$D$54</f>
        <v>0</v>
      </c>
      <c r="S9" s="116">
        <f>S7*Parametre!$D$54</f>
        <v>0</v>
      </c>
      <c r="T9" s="116">
        <f>T7*Parametre!$D$54</f>
        <v>0</v>
      </c>
      <c r="U9" s="116">
        <f>U7*Parametre!$D$54</f>
        <v>0</v>
      </c>
      <c r="V9" s="116">
        <f>V7*Parametre!$D$54</f>
        <v>0</v>
      </c>
      <c r="W9" s="116">
        <f>W7*Parametre!$D$54</f>
        <v>0</v>
      </c>
      <c r="X9" s="116">
        <f>X7*Parametre!$D$54</f>
        <v>0</v>
      </c>
      <c r="Y9" s="116">
        <f>Y7*Parametre!$D$54</f>
        <v>0</v>
      </c>
      <c r="Z9" s="116">
        <f>Z7*Parametre!$D$54</f>
        <v>0</v>
      </c>
      <c r="AA9" s="116">
        <f>AA7*Parametre!$D$54</f>
        <v>0</v>
      </c>
      <c r="AB9" s="116">
        <f>AB7*Parametre!$D$54</f>
        <v>0</v>
      </c>
      <c r="AC9" s="116">
        <f>AC7*Parametre!$D$54</f>
        <v>0</v>
      </c>
      <c r="AD9" s="116">
        <f>AD7*Parametre!$D$54</f>
        <v>0</v>
      </c>
      <c r="AE9" s="116">
        <f>AE7*Parametre!$D$54</f>
        <v>0</v>
      </c>
      <c r="AF9" s="116">
        <f>AF7*Parametre!$D$54</f>
        <v>0</v>
      </c>
      <c r="AG9" s="116">
        <f>AG7*Parametre!$D$54</f>
        <v>0</v>
      </c>
      <c r="AH9" s="116">
        <f>AH7*Parametre!$D$54</f>
        <v>0</v>
      </c>
      <c r="AI9" s="116">
        <f>AI7*Parametre!$D$54</f>
        <v>0</v>
      </c>
      <c r="AJ9" s="116">
        <f>AJ7*Parametre!$D$54</f>
        <v>0</v>
      </c>
      <c r="AK9" s="116">
        <f>AK7*Parametre!$D$54</f>
        <v>0</v>
      </c>
      <c r="AL9" s="116">
        <f>AL7*Parametre!$D$54</f>
        <v>0</v>
      </c>
      <c r="AM9" s="116">
        <f>AM7*Parametre!$D$54</f>
        <v>0</v>
      </c>
      <c r="AN9" s="116">
        <f>AN7*Parametre!$D$54</f>
        <v>0</v>
      </c>
      <c r="AO9" s="116">
        <f>AO7*Parametre!$D$54</f>
        <v>0</v>
      </c>
      <c r="AP9" s="116">
        <f>AP7*Parametre!$D$54</f>
        <v>0</v>
      </c>
      <c r="AQ9" s="116">
        <f>AQ7*Parametre!$D$54</f>
        <v>0</v>
      </c>
    </row>
    <row r="10" spans="2:43" x14ac:dyDescent="0.2">
      <c r="B10" s="3" t="s">
        <v>71</v>
      </c>
      <c r="C10" s="116">
        <f t="shared" si="11"/>
        <v>0</v>
      </c>
      <c r="D10" s="116">
        <f>D7*Parametre!$E$54</f>
        <v>0</v>
      </c>
      <c r="E10" s="116">
        <f>E7*Parametre!$E$54</f>
        <v>0</v>
      </c>
      <c r="F10" s="116">
        <f>F7*Parametre!$E$54</f>
        <v>0</v>
      </c>
      <c r="G10" s="116">
        <f>G7*Parametre!$E$54</f>
        <v>0</v>
      </c>
      <c r="H10" s="116">
        <f>H7*Parametre!$E$54</f>
        <v>0</v>
      </c>
      <c r="I10" s="116">
        <f>I7*Parametre!$E$54</f>
        <v>0</v>
      </c>
      <c r="J10" s="116">
        <f>J7*Parametre!$E$54</f>
        <v>0</v>
      </c>
      <c r="K10" s="116">
        <f>K7*Parametre!$E$54</f>
        <v>0</v>
      </c>
      <c r="L10" s="116">
        <f>L7*Parametre!$E$54</f>
        <v>0</v>
      </c>
      <c r="M10" s="116">
        <f>M7*Parametre!$E$54</f>
        <v>0</v>
      </c>
      <c r="N10" s="116">
        <f>N7*Parametre!$E$54</f>
        <v>0</v>
      </c>
      <c r="O10" s="116">
        <f>O7*Parametre!$E$54</f>
        <v>0</v>
      </c>
      <c r="P10" s="116">
        <f>P7*Parametre!$E$54</f>
        <v>0</v>
      </c>
      <c r="Q10" s="116">
        <f>Q7*Parametre!$E$54</f>
        <v>0</v>
      </c>
      <c r="R10" s="116">
        <f>R7*Parametre!$E$54</f>
        <v>0</v>
      </c>
      <c r="S10" s="116">
        <f>S7*Parametre!$E$54</f>
        <v>0</v>
      </c>
      <c r="T10" s="116">
        <f>T7*Parametre!$E$54</f>
        <v>0</v>
      </c>
      <c r="U10" s="116">
        <f>U7*Parametre!$E$54</f>
        <v>0</v>
      </c>
      <c r="V10" s="116">
        <f>V7*Parametre!$E$54</f>
        <v>0</v>
      </c>
      <c r="W10" s="116">
        <f>W7*Parametre!$E$54</f>
        <v>0</v>
      </c>
      <c r="X10" s="116">
        <f>X7*Parametre!$E$54</f>
        <v>0</v>
      </c>
      <c r="Y10" s="116">
        <f>Y7*Parametre!$E$54</f>
        <v>0</v>
      </c>
      <c r="Z10" s="116">
        <f>Z7*Parametre!$E$54</f>
        <v>0</v>
      </c>
      <c r="AA10" s="116">
        <f>AA7*Parametre!$E$54</f>
        <v>0</v>
      </c>
      <c r="AB10" s="116">
        <f>AB7*Parametre!$E$54</f>
        <v>0</v>
      </c>
      <c r="AC10" s="116">
        <f>AC7*Parametre!$E$54</f>
        <v>0</v>
      </c>
      <c r="AD10" s="116">
        <f>AD7*Parametre!$E$54</f>
        <v>0</v>
      </c>
      <c r="AE10" s="116">
        <f>AE7*Parametre!$E$54</f>
        <v>0</v>
      </c>
      <c r="AF10" s="116">
        <f>AF7*Parametre!$E$54</f>
        <v>0</v>
      </c>
      <c r="AG10" s="116">
        <f>AG7*Parametre!$E$54</f>
        <v>0</v>
      </c>
      <c r="AH10" s="116">
        <f>AH7*Parametre!$E$54</f>
        <v>0</v>
      </c>
      <c r="AI10" s="116">
        <f>AI7*Parametre!$E$54</f>
        <v>0</v>
      </c>
      <c r="AJ10" s="116">
        <f>AJ7*Parametre!$E$54</f>
        <v>0</v>
      </c>
      <c r="AK10" s="116">
        <f>AK7*Parametre!$E$54</f>
        <v>0</v>
      </c>
      <c r="AL10" s="116">
        <f>AL7*Parametre!$E$54</f>
        <v>0</v>
      </c>
      <c r="AM10" s="116">
        <f>AM7*Parametre!$E$54</f>
        <v>0</v>
      </c>
      <c r="AN10" s="116">
        <f>AN7*Parametre!$E$54</f>
        <v>0</v>
      </c>
      <c r="AO10" s="116">
        <f>AO7*Parametre!$E$54</f>
        <v>0</v>
      </c>
      <c r="AP10" s="116">
        <f>AP7*Parametre!$E$54</f>
        <v>0</v>
      </c>
      <c r="AQ10" s="116">
        <f>AQ7*Parametre!$E$54</f>
        <v>0</v>
      </c>
    </row>
    <row r="12" spans="2:43" x14ac:dyDescent="0.2">
      <c r="B12" s="15" t="s">
        <v>411</v>
      </c>
    </row>
    <row r="13" spans="2:43" x14ac:dyDescent="0.2">
      <c r="B13" s="8" t="s">
        <v>69</v>
      </c>
      <c r="C13" s="116">
        <f t="shared" ref="C13:C16" si="15">SUM(D13:AQ13)</f>
        <v>0</v>
      </c>
      <c r="D13" s="116">
        <f>D8*Parametre!C58</f>
        <v>0</v>
      </c>
      <c r="E13" s="116">
        <f>E8*Parametre!D58</f>
        <v>0</v>
      </c>
      <c r="F13" s="116">
        <f>F8*Parametre!E58</f>
        <v>0</v>
      </c>
      <c r="G13" s="116">
        <f>G8*Parametre!F58</f>
        <v>0</v>
      </c>
      <c r="H13" s="116">
        <f>H8*Parametre!G58</f>
        <v>0</v>
      </c>
      <c r="I13" s="116">
        <f>I8*Parametre!H58</f>
        <v>0</v>
      </c>
      <c r="J13" s="116">
        <f>J8*Parametre!I58</f>
        <v>0</v>
      </c>
      <c r="K13" s="116">
        <f>K8*Parametre!J58</f>
        <v>0</v>
      </c>
      <c r="L13" s="116">
        <f>L8*Parametre!K58</f>
        <v>0</v>
      </c>
      <c r="M13" s="116">
        <f>M8*Parametre!L58</f>
        <v>0</v>
      </c>
      <c r="N13" s="116">
        <f>N8*Parametre!M58</f>
        <v>0</v>
      </c>
      <c r="O13" s="116">
        <f>O8*Parametre!N58</f>
        <v>0</v>
      </c>
      <c r="P13" s="116">
        <f>P8*Parametre!O58</f>
        <v>0</v>
      </c>
      <c r="Q13" s="116">
        <f>Q8*Parametre!P58</f>
        <v>0</v>
      </c>
      <c r="R13" s="116">
        <f>R8*Parametre!Q58</f>
        <v>0</v>
      </c>
      <c r="S13" s="116">
        <f>S8*Parametre!R58</f>
        <v>0</v>
      </c>
      <c r="T13" s="116">
        <f>T8*Parametre!S58</f>
        <v>0</v>
      </c>
      <c r="U13" s="116">
        <f>U8*Parametre!T58</f>
        <v>0</v>
      </c>
      <c r="V13" s="116">
        <f>V8*Parametre!U58</f>
        <v>0</v>
      </c>
      <c r="W13" s="116">
        <f>W8*Parametre!V58</f>
        <v>0</v>
      </c>
      <c r="X13" s="116">
        <f>X8*Parametre!W58</f>
        <v>0</v>
      </c>
      <c r="Y13" s="116">
        <f>Y8*Parametre!X58</f>
        <v>0</v>
      </c>
      <c r="Z13" s="116">
        <f>Z8*Parametre!Y58</f>
        <v>0</v>
      </c>
      <c r="AA13" s="116">
        <f>AA8*Parametre!Z58</f>
        <v>0</v>
      </c>
      <c r="AB13" s="116">
        <f>AB8*Parametre!AA58</f>
        <v>0</v>
      </c>
      <c r="AC13" s="116">
        <f>AC8*Parametre!AB58</f>
        <v>0</v>
      </c>
      <c r="AD13" s="116">
        <f>AD8*Parametre!AC58</f>
        <v>0</v>
      </c>
      <c r="AE13" s="116">
        <f>AE8*Parametre!AD58</f>
        <v>0</v>
      </c>
      <c r="AF13" s="116">
        <f>AF8*Parametre!AE58</f>
        <v>0</v>
      </c>
      <c r="AG13" s="116">
        <f>AG8*Parametre!AF58</f>
        <v>0</v>
      </c>
      <c r="AH13" s="116">
        <f>AH8*Parametre!AG58</f>
        <v>0</v>
      </c>
      <c r="AI13" s="116">
        <f>AI8*Parametre!AH58</f>
        <v>0</v>
      </c>
      <c r="AJ13" s="116">
        <f>AJ8*Parametre!AI58</f>
        <v>0</v>
      </c>
      <c r="AK13" s="116">
        <f>AK8*Parametre!AJ58</f>
        <v>0</v>
      </c>
      <c r="AL13" s="116">
        <f>AL8*Parametre!AK58</f>
        <v>0</v>
      </c>
      <c r="AM13" s="116">
        <f>AM8*Parametre!AL58</f>
        <v>0</v>
      </c>
      <c r="AN13" s="116">
        <f>AN8*Parametre!AM58</f>
        <v>0</v>
      </c>
      <c r="AO13" s="116">
        <f>AO8*Parametre!AN58</f>
        <v>0</v>
      </c>
      <c r="AP13" s="116">
        <f>AP8*Parametre!AO58</f>
        <v>0</v>
      </c>
      <c r="AQ13" s="116">
        <f>AQ8*Parametre!AP58</f>
        <v>0</v>
      </c>
    </row>
    <row r="14" spans="2:43" x14ac:dyDescent="0.2">
      <c r="B14" s="8" t="s">
        <v>70</v>
      </c>
      <c r="C14" s="116">
        <f t="shared" si="15"/>
        <v>0</v>
      </c>
      <c r="D14" s="116">
        <f>D9*Parametre!C59</f>
        <v>0</v>
      </c>
      <c r="E14" s="116">
        <f>E9*Parametre!D59</f>
        <v>0</v>
      </c>
      <c r="F14" s="116">
        <f>F9*Parametre!E59</f>
        <v>0</v>
      </c>
      <c r="G14" s="116">
        <f>G9*Parametre!F59</f>
        <v>0</v>
      </c>
      <c r="H14" s="116">
        <f>H9*Parametre!G59</f>
        <v>0</v>
      </c>
      <c r="I14" s="116">
        <f>I9*Parametre!H59</f>
        <v>0</v>
      </c>
      <c r="J14" s="116">
        <f>J9*Parametre!I59</f>
        <v>0</v>
      </c>
      <c r="K14" s="116">
        <f>K9*Parametre!J59</f>
        <v>0</v>
      </c>
      <c r="L14" s="116">
        <f>L9*Parametre!K59</f>
        <v>0</v>
      </c>
      <c r="M14" s="116">
        <f>M9*Parametre!L59</f>
        <v>0</v>
      </c>
      <c r="N14" s="116">
        <f>N9*Parametre!M59</f>
        <v>0</v>
      </c>
      <c r="O14" s="116">
        <f>O9*Parametre!N59</f>
        <v>0</v>
      </c>
      <c r="P14" s="116">
        <f>P9*Parametre!O59</f>
        <v>0</v>
      </c>
      <c r="Q14" s="116">
        <f>Q9*Parametre!P59</f>
        <v>0</v>
      </c>
      <c r="R14" s="116">
        <f>R9*Parametre!Q59</f>
        <v>0</v>
      </c>
      <c r="S14" s="116">
        <f>S9*Parametre!R59</f>
        <v>0</v>
      </c>
      <c r="T14" s="116">
        <f>T9*Parametre!S59</f>
        <v>0</v>
      </c>
      <c r="U14" s="116">
        <f>U9*Parametre!T59</f>
        <v>0</v>
      </c>
      <c r="V14" s="116">
        <f>V9*Parametre!U59</f>
        <v>0</v>
      </c>
      <c r="W14" s="116">
        <f>W9*Parametre!V59</f>
        <v>0</v>
      </c>
      <c r="X14" s="116">
        <f>X9*Parametre!W59</f>
        <v>0</v>
      </c>
      <c r="Y14" s="116">
        <f>Y9*Parametre!X59</f>
        <v>0</v>
      </c>
      <c r="Z14" s="116">
        <f>Z9*Parametre!Y59</f>
        <v>0</v>
      </c>
      <c r="AA14" s="116">
        <f>AA9*Parametre!Z59</f>
        <v>0</v>
      </c>
      <c r="AB14" s="116">
        <f>AB9*Parametre!AA59</f>
        <v>0</v>
      </c>
      <c r="AC14" s="116">
        <f>AC9*Parametre!AB59</f>
        <v>0</v>
      </c>
      <c r="AD14" s="116">
        <f>AD9*Parametre!AC59</f>
        <v>0</v>
      </c>
      <c r="AE14" s="116">
        <f>AE9*Parametre!AD59</f>
        <v>0</v>
      </c>
      <c r="AF14" s="116">
        <f>AF9*Parametre!AE59</f>
        <v>0</v>
      </c>
      <c r="AG14" s="116">
        <f>AG9*Parametre!AF59</f>
        <v>0</v>
      </c>
      <c r="AH14" s="116">
        <f>AH9*Parametre!AG59</f>
        <v>0</v>
      </c>
      <c r="AI14" s="116">
        <f>AI9*Parametre!AH59</f>
        <v>0</v>
      </c>
      <c r="AJ14" s="116">
        <f>AJ9*Parametre!AI59</f>
        <v>0</v>
      </c>
      <c r="AK14" s="116">
        <f>AK9*Parametre!AJ59</f>
        <v>0</v>
      </c>
      <c r="AL14" s="116">
        <f>AL9*Parametre!AK59</f>
        <v>0</v>
      </c>
      <c r="AM14" s="116">
        <f>AM9*Parametre!AL59</f>
        <v>0</v>
      </c>
      <c r="AN14" s="116">
        <f>AN9*Parametre!AM59</f>
        <v>0</v>
      </c>
      <c r="AO14" s="116">
        <f>AO9*Parametre!AN59</f>
        <v>0</v>
      </c>
      <c r="AP14" s="116">
        <f>AP9*Parametre!AO59</f>
        <v>0</v>
      </c>
      <c r="AQ14" s="116">
        <f>AQ9*Parametre!AP59</f>
        <v>0</v>
      </c>
    </row>
    <row r="15" spans="2:43" x14ac:dyDescent="0.2">
      <c r="B15" s="8" t="s">
        <v>71</v>
      </c>
      <c r="C15" s="119">
        <f t="shared" si="15"/>
        <v>0</v>
      </c>
      <c r="D15" s="116">
        <f>D10*Parametre!C60</f>
        <v>0</v>
      </c>
      <c r="E15" s="116">
        <f>E10*Parametre!D60</f>
        <v>0</v>
      </c>
      <c r="F15" s="116">
        <f>F10*Parametre!E60</f>
        <v>0</v>
      </c>
      <c r="G15" s="116">
        <f>G10*Parametre!F60</f>
        <v>0</v>
      </c>
      <c r="H15" s="116">
        <f>H10*Parametre!G60</f>
        <v>0</v>
      </c>
      <c r="I15" s="116">
        <f>I10*Parametre!H60</f>
        <v>0</v>
      </c>
      <c r="J15" s="116">
        <f>J10*Parametre!I60</f>
        <v>0</v>
      </c>
      <c r="K15" s="116">
        <f>K10*Parametre!J60</f>
        <v>0</v>
      </c>
      <c r="L15" s="116">
        <f>L10*Parametre!K60</f>
        <v>0</v>
      </c>
      <c r="M15" s="116">
        <f>M10*Parametre!L60</f>
        <v>0</v>
      </c>
      <c r="N15" s="116">
        <f>N10*Parametre!M60</f>
        <v>0</v>
      </c>
      <c r="O15" s="116">
        <f>O10*Parametre!N60</f>
        <v>0</v>
      </c>
      <c r="P15" s="116">
        <f>P10*Parametre!O60</f>
        <v>0</v>
      </c>
      <c r="Q15" s="116">
        <f>Q10*Parametre!P60</f>
        <v>0</v>
      </c>
      <c r="R15" s="116">
        <f>R10*Parametre!Q60</f>
        <v>0</v>
      </c>
      <c r="S15" s="116">
        <f>S10*Parametre!R60</f>
        <v>0</v>
      </c>
      <c r="T15" s="116">
        <f>T10*Parametre!S60</f>
        <v>0</v>
      </c>
      <c r="U15" s="116">
        <f>U10*Parametre!T60</f>
        <v>0</v>
      </c>
      <c r="V15" s="116">
        <f>V10*Parametre!U60</f>
        <v>0</v>
      </c>
      <c r="W15" s="116">
        <f>W10*Parametre!V60</f>
        <v>0</v>
      </c>
      <c r="X15" s="116">
        <f>X10*Parametre!W60</f>
        <v>0</v>
      </c>
      <c r="Y15" s="116">
        <f>Y10*Parametre!X60</f>
        <v>0</v>
      </c>
      <c r="Z15" s="116">
        <f>Z10*Parametre!Y60</f>
        <v>0</v>
      </c>
      <c r="AA15" s="116">
        <f>AA10*Parametre!Z60</f>
        <v>0</v>
      </c>
      <c r="AB15" s="116">
        <f>AB10*Parametre!AA60</f>
        <v>0</v>
      </c>
      <c r="AC15" s="116">
        <f>AC10*Parametre!AB60</f>
        <v>0</v>
      </c>
      <c r="AD15" s="116">
        <f>AD10*Parametre!AC60</f>
        <v>0</v>
      </c>
      <c r="AE15" s="116">
        <f>AE10*Parametre!AD60</f>
        <v>0</v>
      </c>
      <c r="AF15" s="116">
        <f>AF10*Parametre!AE60</f>
        <v>0</v>
      </c>
      <c r="AG15" s="116">
        <f>AG10*Parametre!AF60</f>
        <v>0</v>
      </c>
      <c r="AH15" s="116">
        <f>AH10*Parametre!AG60</f>
        <v>0</v>
      </c>
      <c r="AI15" s="116">
        <f>AI10*Parametre!AH60</f>
        <v>0</v>
      </c>
      <c r="AJ15" s="116">
        <f>AJ10*Parametre!AI60</f>
        <v>0</v>
      </c>
      <c r="AK15" s="116">
        <f>AK10*Parametre!AJ60</f>
        <v>0</v>
      </c>
      <c r="AL15" s="116">
        <f>AL10*Parametre!AK60</f>
        <v>0</v>
      </c>
      <c r="AM15" s="116">
        <f>AM10*Parametre!AL60</f>
        <v>0</v>
      </c>
      <c r="AN15" s="116">
        <f>AN10*Parametre!AM60</f>
        <v>0</v>
      </c>
      <c r="AO15" s="116">
        <f>AO10*Parametre!AN60</f>
        <v>0</v>
      </c>
      <c r="AP15" s="116">
        <f>AP10*Parametre!AO60</f>
        <v>0</v>
      </c>
      <c r="AQ15" s="116">
        <f>AQ10*Parametre!AP60</f>
        <v>0</v>
      </c>
    </row>
    <row r="16" spans="2:43" x14ac:dyDescent="0.2">
      <c r="B16" s="170" t="s">
        <v>412</v>
      </c>
      <c r="C16" s="171">
        <f t="shared" si="15"/>
        <v>0</v>
      </c>
      <c r="D16" s="172">
        <f>SUM(D13:D15)</f>
        <v>0</v>
      </c>
      <c r="E16" s="171">
        <f t="shared" ref="E16:AG16" si="16">SUM(E13:E15)</f>
        <v>0</v>
      </c>
      <c r="F16" s="171">
        <f t="shared" si="16"/>
        <v>0</v>
      </c>
      <c r="G16" s="171">
        <f t="shared" si="16"/>
        <v>0</v>
      </c>
      <c r="H16" s="171">
        <f t="shared" si="16"/>
        <v>0</v>
      </c>
      <c r="I16" s="171">
        <f t="shared" si="16"/>
        <v>0</v>
      </c>
      <c r="J16" s="171">
        <f t="shared" si="16"/>
        <v>0</v>
      </c>
      <c r="K16" s="171">
        <f t="shared" si="16"/>
        <v>0</v>
      </c>
      <c r="L16" s="171">
        <f t="shared" si="16"/>
        <v>0</v>
      </c>
      <c r="M16" s="171">
        <f t="shared" si="16"/>
        <v>0</v>
      </c>
      <c r="N16" s="171">
        <f t="shared" si="16"/>
        <v>0</v>
      </c>
      <c r="O16" s="171">
        <f t="shared" si="16"/>
        <v>0</v>
      </c>
      <c r="P16" s="171">
        <f t="shared" si="16"/>
        <v>0</v>
      </c>
      <c r="Q16" s="171">
        <f t="shared" si="16"/>
        <v>0</v>
      </c>
      <c r="R16" s="171">
        <f t="shared" si="16"/>
        <v>0</v>
      </c>
      <c r="S16" s="171">
        <f t="shared" si="16"/>
        <v>0</v>
      </c>
      <c r="T16" s="171">
        <f t="shared" si="16"/>
        <v>0</v>
      </c>
      <c r="U16" s="171">
        <f t="shared" si="16"/>
        <v>0</v>
      </c>
      <c r="V16" s="171">
        <f t="shared" si="16"/>
        <v>0</v>
      </c>
      <c r="W16" s="171">
        <f t="shared" si="16"/>
        <v>0</v>
      </c>
      <c r="X16" s="171">
        <f t="shared" si="16"/>
        <v>0</v>
      </c>
      <c r="Y16" s="171">
        <f t="shared" si="16"/>
        <v>0</v>
      </c>
      <c r="Z16" s="171">
        <f t="shared" si="16"/>
        <v>0</v>
      </c>
      <c r="AA16" s="171">
        <f t="shared" si="16"/>
        <v>0</v>
      </c>
      <c r="AB16" s="171">
        <f t="shared" si="16"/>
        <v>0</v>
      </c>
      <c r="AC16" s="171">
        <f t="shared" si="16"/>
        <v>0</v>
      </c>
      <c r="AD16" s="171">
        <f t="shared" si="16"/>
        <v>0</v>
      </c>
      <c r="AE16" s="171">
        <f t="shared" si="16"/>
        <v>0</v>
      </c>
      <c r="AF16" s="171">
        <f t="shared" si="16"/>
        <v>0</v>
      </c>
      <c r="AG16" s="171">
        <f t="shared" si="16"/>
        <v>0</v>
      </c>
      <c r="AH16" s="171">
        <f t="shared" ref="AH16:AQ16" si="17">SUM(AH13:AH15)</f>
        <v>0</v>
      </c>
      <c r="AI16" s="171">
        <f t="shared" si="17"/>
        <v>0</v>
      </c>
      <c r="AJ16" s="171">
        <f t="shared" si="17"/>
        <v>0</v>
      </c>
      <c r="AK16" s="171">
        <f t="shared" si="17"/>
        <v>0</v>
      </c>
      <c r="AL16" s="171">
        <f t="shared" si="17"/>
        <v>0</v>
      </c>
      <c r="AM16" s="171">
        <f t="shared" si="17"/>
        <v>0</v>
      </c>
      <c r="AN16" s="171">
        <f t="shared" si="17"/>
        <v>0</v>
      </c>
      <c r="AO16" s="171">
        <f t="shared" si="17"/>
        <v>0</v>
      </c>
      <c r="AP16" s="171">
        <f t="shared" si="17"/>
        <v>0</v>
      </c>
      <c r="AQ16" s="171">
        <f t="shared" si="17"/>
        <v>0</v>
      </c>
    </row>
    <row r="18" spans="2:43" x14ac:dyDescent="0.2">
      <c r="B18" s="1"/>
    </row>
    <row r="19" spans="2:43" x14ac:dyDescent="0.2">
      <c r="B19" s="3"/>
      <c r="C19" s="3"/>
      <c r="D19" s="3" t="s">
        <v>279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2:43" x14ac:dyDescent="0.2">
      <c r="B20" s="4"/>
      <c r="C20" s="4"/>
      <c r="D20" s="5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  <c r="P20" s="5">
        <v>13</v>
      </c>
      <c r="Q20" s="5">
        <v>14</v>
      </c>
      <c r="R20" s="5">
        <v>15</v>
      </c>
      <c r="S20" s="5">
        <v>16</v>
      </c>
      <c r="T20" s="5">
        <v>17</v>
      </c>
      <c r="U20" s="5">
        <v>18</v>
      </c>
      <c r="V20" s="5">
        <v>19</v>
      </c>
      <c r="W20" s="5">
        <v>20</v>
      </c>
      <c r="X20" s="5">
        <v>21</v>
      </c>
      <c r="Y20" s="5">
        <v>22</v>
      </c>
      <c r="Z20" s="5">
        <v>23</v>
      </c>
      <c r="AA20" s="5">
        <v>24</v>
      </c>
      <c r="AB20" s="5">
        <v>25</v>
      </c>
      <c r="AC20" s="5">
        <v>26</v>
      </c>
      <c r="AD20" s="5">
        <v>27</v>
      </c>
      <c r="AE20" s="5">
        <v>28</v>
      </c>
      <c r="AF20" s="5">
        <v>29</v>
      </c>
      <c r="AG20" s="5">
        <v>30</v>
      </c>
      <c r="AH20" s="5">
        <v>31</v>
      </c>
      <c r="AI20" s="5">
        <v>32</v>
      </c>
      <c r="AJ20" s="5">
        <v>33</v>
      </c>
      <c r="AK20" s="5">
        <v>34</v>
      </c>
      <c r="AL20" s="5">
        <v>35</v>
      </c>
      <c r="AM20" s="5">
        <v>36</v>
      </c>
      <c r="AN20" s="5">
        <v>37</v>
      </c>
      <c r="AO20" s="5">
        <v>38</v>
      </c>
      <c r="AP20" s="5">
        <v>39</v>
      </c>
      <c r="AQ20" s="5">
        <v>40</v>
      </c>
    </row>
    <row r="21" spans="2:43" x14ac:dyDescent="0.2">
      <c r="B21" s="6" t="s">
        <v>413</v>
      </c>
      <c r="C21" s="235" t="s">
        <v>281</v>
      </c>
      <c r="D21" s="7">
        <f>D4</f>
        <v>2025</v>
      </c>
      <c r="E21" s="7">
        <f>$D$4+D20</f>
        <v>2026</v>
      </c>
      <c r="F21" s="7">
        <f>$D$4+E20</f>
        <v>2027</v>
      </c>
      <c r="G21" s="7">
        <f t="shared" ref="G21" si="18">$D$4+F20</f>
        <v>2028</v>
      </c>
      <c r="H21" s="7">
        <f t="shared" ref="H21" si="19">$D$4+G20</f>
        <v>2029</v>
      </c>
      <c r="I21" s="7">
        <f t="shared" ref="I21" si="20">$D$4+H20</f>
        <v>2030</v>
      </c>
      <c r="J21" s="7">
        <f t="shared" ref="J21" si="21">$D$4+I20</f>
        <v>2031</v>
      </c>
      <c r="K21" s="7">
        <f t="shared" ref="K21" si="22">$D$4+J20</f>
        <v>2032</v>
      </c>
      <c r="L21" s="7">
        <f t="shared" ref="L21" si="23">$D$4+K20</f>
        <v>2033</v>
      </c>
      <c r="M21" s="7">
        <f t="shared" ref="M21" si="24">$D$4+L20</f>
        <v>2034</v>
      </c>
      <c r="N21" s="7">
        <f t="shared" ref="N21" si="25">$D$4+M20</f>
        <v>2035</v>
      </c>
      <c r="O21" s="7">
        <f t="shared" ref="O21" si="26">$D$4+N20</f>
        <v>2036</v>
      </c>
      <c r="P21" s="7">
        <f t="shared" ref="P21" si="27">$D$4+O20</f>
        <v>2037</v>
      </c>
      <c r="Q21" s="7">
        <f t="shared" ref="Q21" si="28">$D$4+P20</f>
        <v>2038</v>
      </c>
      <c r="R21" s="7">
        <f t="shared" ref="R21" si="29">$D$4+Q20</f>
        <v>2039</v>
      </c>
      <c r="S21" s="7">
        <f t="shared" ref="S21" si="30">$D$4+R20</f>
        <v>2040</v>
      </c>
      <c r="T21" s="7">
        <f t="shared" ref="T21" si="31">$D$4+S20</f>
        <v>2041</v>
      </c>
      <c r="U21" s="7">
        <f t="shared" ref="U21" si="32">$D$4+T20</f>
        <v>2042</v>
      </c>
      <c r="V21" s="7">
        <f t="shared" ref="V21" si="33">$D$4+U20</f>
        <v>2043</v>
      </c>
      <c r="W21" s="7">
        <f t="shared" ref="W21" si="34">$D$4+V20</f>
        <v>2044</v>
      </c>
      <c r="X21" s="7">
        <f t="shared" ref="X21" si="35">$D$4+W20</f>
        <v>2045</v>
      </c>
      <c r="Y21" s="7">
        <f t="shared" ref="Y21" si="36">$D$4+X20</f>
        <v>2046</v>
      </c>
      <c r="Z21" s="7">
        <f t="shared" ref="Z21" si="37">$D$4+Y20</f>
        <v>2047</v>
      </c>
      <c r="AA21" s="7">
        <f t="shared" ref="AA21" si="38">$D$4+Z20</f>
        <v>2048</v>
      </c>
      <c r="AB21" s="7">
        <f t="shared" ref="AB21" si="39">$D$4+AA20</f>
        <v>2049</v>
      </c>
      <c r="AC21" s="7">
        <f t="shared" ref="AC21" si="40">$D$4+AB20</f>
        <v>2050</v>
      </c>
      <c r="AD21" s="7">
        <f t="shared" ref="AD21" si="41">$D$4+AC20</f>
        <v>2051</v>
      </c>
      <c r="AE21" s="7">
        <f t="shared" ref="AE21" si="42">$D$4+AD20</f>
        <v>2052</v>
      </c>
      <c r="AF21" s="7">
        <f t="shared" ref="AF21" si="43">$D$4+AE20</f>
        <v>2053</v>
      </c>
      <c r="AG21" s="7">
        <f t="shared" ref="AG21" si="44">$D$4+AF20</f>
        <v>2054</v>
      </c>
      <c r="AH21" s="7">
        <f t="shared" ref="AH21" si="45">$D$4+AG20</f>
        <v>2055</v>
      </c>
      <c r="AI21" s="7">
        <f t="shared" ref="AI21" si="46">$D$4+AH20</f>
        <v>2056</v>
      </c>
      <c r="AJ21" s="7">
        <f t="shared" ref="AJ21" si="47">$D$4+AI20</f>
        <v>2057</v>
      </c>
      <c r="AK21" s="7">
        <f t="shared" ref="AK21" si="48">$D$4+AJ20</f>
        <v>2058</v>
      </c>
      <c r="AL21" s="7">
        <f t="shared" ref="AL21" si="49">$D$4+AK20</f>
        <v>2059</v>
      </c>
      <c r="AM21" s="7">
        <f t="shared" ref="AM21" si="50">$D$4+AL20</f>
        <v>2060</v>
      </c>
      <c r="AN21" s="7">
        <f t="shared" ref="AN21" si="51">$D$4+AM20</f>
        <v>2061</v>
      </c>
      <c r="AO21" s="7">
        <f t="shared" ref="AO21" si="52">$D$4+AN20</f>
        <v>2062</v>
      </c>
      <c r="AP21" s="7">
        <f t="shared" ref="AP21" si="53">$D$4+AO20</f>
        <v>2063</v>
      </c>
      <c r="AQ21" s="7">
        <f t="shared" ref="AQ21" si="54">$D$4+AP20</f>
        <v>2064</v>
      </c>
    </row>
    <row r="22" spans="2:43" x14ac:dyDescent="0.2">
      <c r="B22" s="3" t="s">
        <v>336</v>
      </c>
      <c r="C22" s="116">
        <f t="shared" ref="C22:C27" si="55">SUM(D22:AQ22)</f>
        <v>45787500</v>
      </c>
      <c r="D22" s="120">
        <v>0</v>
      </c>
      <c r="E22" s="120">
        <v>3052500</v>
      </c>
      <c r="F22" s="120">
        <v>6105000</v>
      </c>
      <c r="G22" s="120">
        <v>9157500</v>
      </c>
      <c r="H22" s="120">
        <v>12210000</v>
      </c>
      <c r="I22" s="120">
        <v>15262500</v>
      </c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</row>
    <row r="23" spans="2:43" x14ac:dyDescent="0.2">
      <c r="B23" s="3" t="s">
        <v>344</v>
      </c>
      <c r="C23" s="116">
        <f>SUM(D23:AQ23)</f>
        <v>43498125</v>
      </c>
      <c r="D23" s="120">
        <v>0</v>
      </c>
      <c r="E23" s="120">
        <v>2899875</v>
      </c>
      <c r="F23" s="120">
        <v>5799750</v>
      </c>
      <c r="G23" s="120">
        <v>8699625</v>
      </c>
      <c r="H23" s="120">
        <v>11599500</v>
      </c>
      <c r="I23" s="120">
        <v>14499375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</row>
    <row r="24" spans="2:43" ht="12" thickBot="1" x14ac:dyDescent="0.25">
      <c r="B24" s="27" t="s">
        <v>410</v>
      </c>
      <c r="C24" s="117">
        <f t="shared" si="55"/>
        <v>2289375</v>
      </c>
      <c r="D24" s="117">
        <f t="shared" ref="D24:I24" si="56">D22-D23</f>
        <v>0</v>
      </c>
      <c r="E24" s="117">
        <f t="shared" si="56"/>
        <v>152625</v>
      </c>
      <c r="F24" s="117">
        <f t="shared" si="56"/>
        <v>305250</v>
      </c>
      <c r="G24" s="117">
        <f t="shared" si="56"/>
        <v>457875</v>
      </c>
      <c r="H24" s="117">
        <f t="shared" si="56"/>
        <v>610500</v>
      </c>
      <c r="I24" s="117">
        <f t="shared" si="56"/>
        <v>763125</v>
      </c>
      <c r="J24" s="117">
        <f t="shared" ref="J24:AG24" si="57">J22-J23</f>
        <v>0</v>
      </c>
      <c r="K24" s="117">
        <f t="shared" si="57"/>
        <v>0</v>
      </c>
      <c r="L24" s="117">
        <f t="shared" si="57"/>
        <v>0</v>
      </c>
      <c r="M24" s="117">
        <f t="shared" si="57"/>
        <v>0</v>
      </c>
      <c r="N24" s="117">
        <f t="shared" si="57"/>
        <v>0</v>
      </c>
      <c r="O24" s="117">
        <f t="shared" si="57"/>
        <v>0</v>
      </c>
      <c r="P24" s="117">
        <f t="shared" si="57"/>
        <v>0</v>
      </c>
      <c r="Q24" s="117">
        <f t="shared" si="57"/>
        <v>0</v>
      </c>
      <c r="R24" s="117">
        <f t="shared" si="57"/>
        <v>0</v>
      </c>
      <c r="S24" s="117">
        <f t="shared" si="57"/>
        <v>0</v>
      </c>
      <c r="T24" s="117">
        <f t="shared" si="57"/>
        <v>0</v>
      </c>
      <c r="U24" s="117">
        <f t="shared" si="57"/>
        <v>0</v>
      </c>
      <c r="V24" s="117">
        <f t="shared" si="57"/>
        <v>0</v>
      </c>
      <c r="W24" s="117">
        <f t="shared" si="57"/>
        <v>0</v>
      </c>
      <c r="X24" s="117">
        <f t="shared" si="57"/>
        <v>0</v>
      </c>
      <c r="Y24" s="117">
        <f t="shared" si="57"/>
        <v>0</v>
      </c>
      <c r="Z24" s="117">
        <f t="shared" si="57"/>
        <v>0</v>
      </c>
      <c r="AA24" s="117">
        <f t="shared" si="57"/>
        <v>0</v>
      </c>
      <c r="AB24" s="117">
        <f t="shared" si="57"/>
        <v>0</v>
      </c>
      <c r="AC24" s="117">
        <f t="shared" si="57"/>
        <v>0</v>
      </c>
      <c r="AD24" s="117">
        <f t="shared" si="57"/>
        <v>0</v>
      </c>
      <c r="AE24" s="117">
        <f t="shared" si="57"/>
        <v>0</v>
      </c>
      <c r="AF24" s="117">
        <f t="shared" si="57"/>
        <v>0</v>
      </c>
      <c r="AG24" s="117">
        <f t="shared" si="57"/>
        <v>0</v>
      </c>
      <c r="AH24" s="117">
        <f t="shared" ref="AH24:AQ24" si="58">AH22-AH23</f>
        <v>0</v>
      </c>
      <c r="AI24" s="117">
        <f t="shared" si="58"/>
        <v>0</v>
      </c>
      <c r="AJ24" s="117">
        <f t="shared" si="58"/>
        <v>0</v>
      </c>
      <c r="AK24" s="117">
        <f t="shared" si="58"/>
        <v>0</v>
      </c>
      <c r="AL24" s="117">
        <f t="shared" si="58"/>
        <v>0</v>
      </c>
      <c r="AM24" s="117">
        <f t="shared" si="58"/>
        <v>0</v>
      </c>
      <c r="AN24" s="117">
        <f t="shared" si="58"/>
        <v>0</v>
      </c>
      <c r="AO24" s="117">
        <f t="shared" si="58"/>
        <v>0</v>
      </c>
      <c r="AP24" s="117">
        <f t="shared" si="58"/>
        <v>0</v>
      </c>
      <c r="AQ24" s="117">
        <f t="shared" si="58"/>
        <v>0</v>
      </c>
    </row>
    <row r="25" spans="2:43" ht="12" thickTop="1" x14ac:dyDescent="0.2">
      <c r="B25" s="29" t="s">
        <v>69</v>
      </c>
      <c r="C25" s="118">
        <f t="shared" si="55"/>
        <v>98443.125</v>
      </c>
      <c r="D25" s="118">
        <f>D24*Parametre!$C$54</f>
        <v>0</v>
      </c>
      <c r="E25" s="118">
        <f>E24*Parametre!$C$54</f>
        <v>6562.8749999999991</v>
      </c>
      <c r="F25" s="118">
        <f>F24*Parametre!$C$54</f>
        <v>13125.749999999998</v>
      </c>
      <c r="G25" s="118">
        <f>G24*Parametre!$C$54</f>
        <v>19688.625</v>
      </c>
      <c r="H25" s="118">
        <f>H24*Parametre!$C$54</f>
        <v>26251.499999999996</v>
      </c>
      <c r="I25" s="118">
        <f>I24*Parametre!$C$54</f>
        <v>32814.375</v>
      </c>
      <c r="J25" s="118">
        <f>J24*Parametre!$C$54</f>
        <v>0</v>
      </c>
      <c r="K25" s="118">
        <f>K24*Parametre!$C$54</f>
        <v>0</v>
      </c>
      <c r="L25" s="118">
        <f>L24*Parametre!$C$54</f>
        <v>0</v>
      </c>
      <c r="M25" s="118">
        <f>M24*Parametre!$C$54</f>
        <v>0</v>
      </c>
      <c r="N25" s="118">
        <f>N24*Parametre!$C$54</f>
        <v>0</v>
      </c>
      <c r="O25" s="118">
        <f>O24*Parametre!$C$54</f>
        <v>0</v>
      </c>
      <c r="P25" s="118">
        <f>P24*Parametre!$C$54</f>
        <v>0</v>
      </c>
      <c r="Q25" s="118">
        <f>Q24*Parametre!$C$54</f>
        <v>0</v>
      </c>
      <c r="R25" s="118">
        <f>R24*Parametre!$C$54</f>
        <v>0</v>
      </c>
      <c r="S25" s="118">
        <f>S24*Parametre!$C$54</f>
        <v>0</v>
      </c>
      <c r="T25" s="118">
        <f>T24*Parametre!$C$54</f>
        <v>0</v>
      </c>
      <c r="U25" s="118">
        <f>U24*Parametre!$C$54</f>
        <v>0</v>
      </c>
      <c r="V25" s="118">
        <f>V24*Parametre!$C$54</f>
        <v>0</v>
      </c>
      <c r="W25" s="118">
        <f>W24*Parametre!$C$54</f>
        <v>0</v>
      </c>
      <c r="X25" s="118">
        <f>X24*Parametre!$C$54</f>
        <v>0</v>
      </c>
      <c r="Y25" s="118">
        <f>Y24*Parametre!$C$54</f>
        <v>0</v>
      </c>
      <c r="Z25" s="118">
        <f>Z24*Parametre!$C$54</f>
        <v>0</v>
      </c>
      <c r="AA25" s="118">
        <f>AA24*Parametre!$C$54</f>
        <v>0</v>
      </c>
      <c r="AB25" s="118">
        <f>AB24*Parametre!$C$54</f>
        <v>0</v>
      </c>
      <c r="AC25" s="118">
        <f>AC24*Parametre!$C$54</f>
        <v>0</v>
      </c>
      <c r="AD25" s="118">
        <f>AD24*Parametre!$C$54</f>
        <v>0</v>
      </c>
      <c r="AE25" s="118">
        <f>AE24*Parametre!$C$54</f>
        <v>0</v>
      </c>
      <c r="AF25" s="118">
        <f>AF24*Parametre!$C$54</f>
        <v>0</v>
      </c>
      <c r="AG25" s="118">
        <f>AG24*Parametre!$C$54</f>
        <v>0</v>
      </c>
      <c r="AH25" s="118">
        <f>AH24*Parametre!$C$54</f>
        <v>0</v>
      </c>
      <c r="AI25" s="118">
        <f>AI24*Parametre!$C$54</f>
        <v>0</v>
      </c>
      <c r="AJ25" s="118">
        <f>AJ24*Parametre!$C$54</f>
        <v>0</v>
      </c>
      <c r="AK25" s="118">
        <f>AK24*Parametre!$C$54</f>
        <v>0</v>
      </c>
      <c r="AL25" s="118">
        <f>AL24*Parametre!$C$54</f>
        <v>0</v>
      </c>
      <c r="AM25" s="118">
        <f>AM24*Parametre!$C$54</f>
        <v>0</v>
      </c>
      <c r="AN25" s="118">
        <f>AN24*Parametre!$C$54</f>
        <v>0</v>
      </c>
      <c r="AO25" s="118">
        <f>AO24*Parametre!$C$54</f>
        <v>0</v>
      </c>
      <c r="AP25" s="118">
        <f>AP24*Parametre!$C$54</f>
        <v>0</v>
      </c>
      <c r="AQ25" s="118">
        <f>AQ24*Parametre!$C$54</f>
        <v>0</v>
      </c>
    </row>
    <row r="26" spans="2:43" x14ac:dyDescent="0.2">
      <c r="B26" s="3" t="s">
        <v>70</v>
      </c>
      <c r="C26" s="116">
        <f t="shared" si="55"/>
        <v>586080</v>
      </c>
      <c r="D26" s="116">
        <f>D24*Parametre!$D$54</f>
        <v>0</v>
      </c>
      <c r="E26" s="116">
        <f>E24*Parametre!$D$54</f>
        <v>39072</v>
      </c>
      <c r="F26" s="116">
        <f>F24*Parametre!$D$54</f>
        <v>78144</v>
      </c>
      <c r="G26" s="116">
        <f>G24*Parametre!$D$54</f>
        <v>117216</v>
      </c>
      <c r="H26" s="116">
        <f>H24*Parametre!$D$54</f>
        <v>156288</v>
      </c>
      <c r="I26" s="116">
        <f>I24*Parametre!$D$54</f>
        <v>195360</v>
      </c>
      <c r="J26" s="116">
        <f>J24*Parametre!$D$54</f>
        <v>0</v>
      </c>
      <c r="K26" s="116">
        <f>K24*Parametre!$D$54</f>
        <v>0</v>
      </c>
      <c r="L26" s="116">
        <f>L24*Parametre!$D$54</f>
        <v>0</v>
      </c>
      <c r="M26" s="116">
        <f>M24*Parametre!$D$54</f>
        <v>0</v>
      </c>
      <c r="N26" s="116">
        <f>N24*Parametre!$D$54</f>
        <v>0</v>
      </c>
      <c r="O26" s="116">
        <f>O24*Parametre!$D$54</f>
        <v>0</v>
      </c>
      <c r="P26" s="116">
        <f>P24*Parametre!$D$54</f>
        <v>0</v>
      </c>
      <c r="Q26" s="116">
        <f>Q24*Parametre!$D$54</f>
        <v>0</v>
      </c>
      <c r="R26" s="116">
        <f>R24*Parametre!$D$54</f>
        <v>0</v>
      </c>
      <c r="S26" s="116">
        <f>S24*Parametre!$D$54</f>
        <v>0</v>
      </c>
      <c r="T26" s="116">
        <f>T24*Parametre!$D$54</f>
        <v>0</v>
      </c>
      <c r="U26" s="116">
        <f>U24*Parametre!$D$54</f>
        <v>0</v>
      </c>
      <c r="V26" s="116">
        <f>V24*Parametre!$D$54</f>
        <v>0</v>
      </c>
      <c r="W26" s="116">
        <f>W24*Parametre!$D$54</f>
        <v>0</v>
      </c>
      <c r="X26" s="116">
        <f>X24*Parametre!$D$54</f>
        <v>0</v>
      </c>
      <c r="Y26" s="116">
        <f>Y24*Parametre!$D$54</f>
        <v>0</v>
      </c>
      <c r="Z26" s="116">
        <f>Z24*Parametre!$D$54</f>
        <v>0</v>
      </c>
      <c r="AA26" s="116">
        <f>AA24*Parametre!$D$54</f>
        <v>0</v>
      </c>
      <c r="AB26" s="116">
        <f>AB24*Parametre!$D$54</f>
        <v>0</v>
      </c>
      <c r="AC26" s="116">
        <f>AC24*Parametre!$D$54</f>
        <v>0</v>
      </c>
      <c r="AD26" s="116">
        <f>AD24*Parametre!$D$54</f>
        <v>0</v>
      </c>
      <c r="AE26" s="116">
        <f>AE24*Parametre!$D$54</f>
        <v>0</v>
      </c>
      <c r="AF26" s="116">
        <f>AF24*Parametre!$D$54</f>
        <v>0</v>
      </c>
      <c r="AG26" s="116">
        <f>AG24*Parametre!$D$54</f>
        <v>0</v>
      </c>
      <c r="AH26" s="116">
        <f>AH24*Parametre!$D$54</f>
        <v>0</v>
      </c>
      <c r="AI26" s="116">
        <f>AI24*Parametre!$D$54</f>
        <v>0</v>
      </c>
      <c r="AJ26" s="116">
        <f>AJ24*Parametre!$D$54</f>
        <v>0</v>
      </c>
      <c r="AK26" s="116">
        <f>AK24*Parametre!$D$54</f>
        <v>0</v>
      </c>
      <c r="AL26" s="116">
        <f>AL24*Parametre!$D$54</f>
        <v>0</v>
      </c>
      <c r="AM26" s="116">
        <f>AM24*Parametre!$D$54</f>
        <v>0</v>
      </c>
      <c r="AN26" s="116">
        <f>AN24*Parametre!$D$54</f>
        <v>0</v>
      </c>
      <c r="AO26" s="116">
        <f>AO24*Parametre!$D$54</f>
        <v>0</v>
      </c>
      <c r="AP26" s="116">
        <f>AP24*Parametre!$D$54</f>
        <v>0</v>
      </c>
      <c r="AQ26" s="116">
        <f>AQ24*Parametre!$D$54</f>
        <v>0</v>
      </c>
    </row>
    <row r="27" spans="2:43" x14ac:dyDescent="0.2">
      <c r="B27" s="3" t="s">
        <v>71</v>
      </c>
      <c r="C27" s="116">
        <f t="shared" si="55"/>
        <v>1604851.875</v>
      </c>
      <c r="D27" s="116">
        <f>D24*Parametre!$E$54</f>
        <v>0</v>
      </c>
      <c r="E27" s="116">
        <f>E24*Parametre!$E$54</f>
        <v>106990.125</v>
      </c>
      <c r="F27" s="116">
        <f>F24*Parametre!$E$54</f>
        <v>213980.25</v>
      </c>
      <c r="G27" s="116">
        <f>G24*Parametre!$E$54</f>
        <v>320970.375</v>
      </c>
      <c r="H27" s="116">
        <f>H24*Parametre!$E$54</f>
        <v>427960.5</v>
      </c>
      <c r="I27" s="116">
        <f>I24*Parametre!$E$54</f>
        <v>534950.625</v>
      </c>
      <c r="J27" s="116">
        <f>J24*Parametre!$E$54</f>
        <v>0</v>
      </c>
      <c r="K27" s="116">
        <f>K24*Parametre!$E$54</f>
        <v>0</v>
      </c>
      <c r="L27" s="116">
        <f>L24*Parametre!$E$54</f>
        <v>0</v>
      </c>
      <c r="M27" s="116">
        <f>M24*Parametre!$E$54</f>
        <v>0</v>
      </c>
      <c r="N27" s="116">
        <f>N24*Parametre!$E$54</f>
        <v>0</v>
      </c>
      <c r="O27" s="116">
        <f>O24*Parametre!$E$54</f>
        <v>0</v>
      </c>
      <c r="P27" s="116">
        <f>P24*Parametre!$E$54</f>
        <v>0</v>
      </c>
      <c r="Q27" s="116">
        <f>Q24*Parametre!$E$54</f>
        <v>0</v>
      </c>
      <c r="R27" s="116">
        <f>R24*Parametre!$E$54</f>
        <v>0</v>
      </c>
      <c r="S27" s="116">
        <f>S24*Parametre!$E$54</f>
        <v>0</v>
      </c>
      <c r="T27" s="116">
        <f>T24*Parametre!$E$54</f>
        <v>0</v>
      </c>
      <c r="U27" s="116">
        <f>U24*Parametre!$E$54</f>
        <v>0</v>
      </c>
      <c r="V27" s="116">
        <f>V24*Parametre!$E$54</f>
        <v>0</v>
      </c>
      <c r="W27" s="116">
        <f>W24*Parametre!$E$54</f>
        <v>0</v>
      </c>
      <c r="X27" s="116">
        <f>X24*Parametre!$E$54</f>
        <v>0</v>
      </c>
      <c r="Y27" s="116">
        <f>Y24*Parametre!$E$54</f>
        <v>0</v>
      </c>
      <c r="Z27" s="116">
        <f>Z24*Parametre!$E$54</f>
        <v>0</v>
      </c>
      <c r="AA27" s="116">
        <f>AA24*Parametre!$E$54</f>
        <v>0</v>
      </c>
      <c r="AB27" s="116">
        <f>AB24*Parametre!$E$54</f>
        <v>0</v>
      </c>
      <c r="AC27" s="116">
        <f>AC24*Parametre!$E$54</f>
        <v>0</v>
      </c>
      <c r="AD27" s="116">
        <f>AD24*Parametre!$E$54</f>
        <v>0</v>
      </c>
      <c r="AE27" s="116">
        <f>AE24*Parametre!$E$54</f>
        <v>0</v>
      </c>
      <c r="AF27" s="116">
        <f>AF24*Parametre!$E$54</f>
        <v>0</v>
      </c>
      <c r="AG27" s="116">
        <f>AG24*Parametre!$E$54</f>
        <v>0</v>
      </c>
      <c r="AH27" s="116">
        <f>AH24*Parametre!$E$54</f>
        <v>0</v>
      </c>
      <c r="AI27" s="116">
        <f>AI24*Parametre!$E$54</f>
        <v>0</v>
      </c>
      <c r="AJ27" s="116">
        <f>AJ24*Parametre!$E$54</f>
        <v>0</v>
      </c>
      <c r="AK27" s="116">
        <f>AK24*Parametre!$E$54</f>
        <v>0</v>
      </c>
      <c r="AL27" s="116">
        <f>AL24*Parametre!$E$54</f>
        <v>0</v>
      </c>
      <c r="AM27" s="116">
        <f>AM24*Parametre!$E$54</f>
        <v>0</v>
      </c>
      <c r="AN27" s="116">
        <f>AN24*Parametre!$E$54</f>
        <v>0</v>
      </c>
      <c r="AO27" s="116">
        <f>AO24*Parametre!$E$54</f>
        <v>0</v>
      </c>
      <c r="AP27" s="116">
        <f>AP24*Parametre!$E$54</f>
        <v>0</v>
      </c>
      <c r="AQ27" s="116">
        <f>AQ24*Parametre!$E$54</f>
        <v>0</v>
      </c>
    </row>
    <row r="29" spans="2:43" x14ac:dyDescent="0.2">
      <c r="B29" s="15" t="s">
        <v>411</v>
      </c>
    </row>
    <row r="30" spans="2:43" x14ac:dyDescent="0.2">
      <c r="B30" s="8" t="s">
        <v>69</v>
      </c>
      <c r="C30" s="116">
        <f t="shared" ref="C30:C33" si="59">SUM(D30:AQ30)</f>
        <v>2196331.7475000001</v>
      </c>
      <c r="D30" s="116">
        <f>D25*Parametre!C58</f>
        <v>0</v>
      </c>
      <c r="E30" s="116">
        <f>E25*Parametre!D58</f>
        <v>139657.97999999998</v>
      </c>
      <c r="F30" s="116">
        <f>F25*Parametre!E58</f>
        <v>285616.32</v>
      </c>
      <c r="G30" s="116">
        <f>G25*Parametre!F58</f>
        <v>435709.27124999999</v>
      </c>
      <c r="H30" s="116">
        <f>H25*Parametre!G58</f>
        <v>588821.1449999999</v>
      </c>
      <c r="I30" s="116">
        <f>I25*Parametre!H58</f>
        <v>746527.03125</v>
      </c>
      <c r="J30" s="116">
        <f>J25*Parametre!I58</f>
        <v>0</v>
      </c>
      <c r="K30" s="116">
        <f>K25*Parametre!J58</f>
        <v>0</v>
      </c>
      <c r="L30" s="116">
        <f>L25*Parametre!K58</f>
        <v>0</v>
      </c>
      <c r="M30" s="116">
        <f>M25*Parametre!L58</f>
        <v>0</v>
      </c>
      <c r="N30" s="116">
        <f>N25*Parametre!M58</f>
        <v>0</v>
      </c>
      <c r="O30" s="116">
        <f>O25*Parametre!N58</f>
        <v>0</v>
      </c>
      <c r="P30" s="116">
        <f>P25*Parametre!O58</f>
        <v>0</v>
      </c>
      <c r="Q30" s="116">
        <f>Q25*Parametre!P58</f>
        <v>0</v>
      </c>
      <c r="R30" s="116">
        <f>R25*Parametre!Q58</f>
        <v>0</v>
      </c>
      <c r="S30" s="116">
        <f>S25*Parametre!R58</f>
        <v>0</v>
      </c>
      <c r="T30" s="116">
        <f>T25*Parametre!S58</f>
        <v>0</v>
      </c>
      <c r="U30" s="116">
        <f>U25*Parametre!T58</f>
        <v>0</v>
      </c>
      <c r="V30" s="116">
        <f>V25*Parametre!U58</f>
        <v>0</v>
      </c>
      <c r="W30" s="116">
        <f>W25*Parametre!V58</f>
        <v>0</v>
      </c>
      <c r="X30" s="116">
        <f>X25*Parametre!W58</f>
        <v>0</v>
      </c>
      <c r="Y30" s="116">
        <f>Y25*Parametre!X58</f>
        <v>0</v>
      </c>
      <c r="Z30" s="116">
        <f>Z25*Parametre!Y58</f>
        <v>0</v>
      </c>
      <c r="AA30" s="116">
        <f>AA25*Parametre!Z58</f>
        <v>0</v>
      </c>
      <c r="AB30" s="116">
        <f>AB25*Parametre!AA58</f>
        <v>0</v>
      </c>
      <c r="AC30" s="116">
        <f>AC25*Parametre!AB58</f>
        <v>0</v>
      </c>
      <c r="AD30" s="116">
        <f>AD25*Parametre!AC58</f>
        <v>0</v>
      </c>
      <c r="AE30" s="116">
        <f>AE25*Parametre!AD58</f>
        <v>0</v>
      </c>
      <c r="AF30" s="116">
        <f>AF25*Parametre!AE58</f>
        <v>0</v>
      </c>
      <c r="AG30" s="116">
        <f>AG25*Parametre!AF58</f>
        <v>0</v>
      </c>
      <c r="AH30" s="116">
        <f>AH25*Parametre!AG58</f>
        <v>0</v>
      </c>
      <c r="AI30" s="116">
        <f>AI25*Parametre!AH58</f>
        <v>0</v>
      </c>
      <c r="AJ30" s="116">
        <f>AJ25*Parametre!AI58</f>
        <v>0</v>
      </c>
      <c r="AK30" s="116">
        <f>AK25*Parametre!AJ58</f>
        <v>0</v>
      </c>
      <c r="AL30" s="116">
        <f>AL25*Parametre!AK58</f>
        <v>0</v>
      </c>
      <c r="AM30" s="116">
        <f>AM25*Parametre!AL58</f>
        <v>0</v>
      </c>
      <c r="AN30" s="116">
        <f>AN25*Parametre!AM58</f>
        <v>0</v>
      </c>
      <c r="AO30" s="116">
        <f>AO25*Parametre!AN58</f>
        <v>0</v>
      </c>
      <c r="AP30" s="116">
        <f>AP25*Parametre!AO58</f>
        <v>0</v>
      </c>
      <c r="AQ30" s="116">
        <f>AQ25*Parametre!AP58</f>
        <v>0</v>
      </c>
    </row>
    <row r="31" spans="2:43" x14ac:dyDescent="0.2">
      <c r="B31" s="8" t="s">
        <v>70</v>
      </c>
      <c r="C31" s="116">
        <f t="shared" si="59"/>
        <v>6162826.5600000005</v>
      </c>
      <c r="D31" s="116">
        <f>D26*Parametre!C59</f>
        <v>0</v>
      </c>
      <c r="E31" s="116">
        <f>E26*Parametre!D59</f>
        <v>392282.87999999995</v>
      </c>
      <c r="F31" s="116">
        <f>F26*Parametre!E59</f>
        <v>801757.44</v>
      </c>
      <c r="G31" s="116">
        <f>G26*Parametre!F59</f>
        <v>1222562.8799999999</v>
      </c>
      <c r="H31" s="116">
        <f>H26*Parametre!G59</f>
        <v>1651964.1600000001</v>
      </c>
      <c r="I31" s="116">
        <f>I26*Parametre!H59</f>
        <v>2094259.2000000002</v>
      </c>
      <c r="J31" s="116">
        <f>J26*Parametre!I59</f>
        <v>0</v>
      </c>
      <c r="K31" s="116">
        <f>K26*Parametre!J59</f>
        <v>0</v>
      </c>
      <c r="L31" s="116">
        <f>L26*Parametre!K59</f>
        <v>0</v>
      </c>
      <c r="M31" s="116">
        <f>M26*Parametre!L59</f>
        <v>0</v>
      </c>
      <c r="N31" s="116">
        <f>N26*Parametre!M59</f>
        <v>0</v>
      </c>
      <c r="O31" s="116">
        <f>O26*Parametre!N59</f>
        <v>0</v>
      </c>
      <c r="P31" s="116">
        <f>P26*Parametre!O59</f>
        <v>0</v>
      </c>
      <c r="Q31" s="116">
        <f>Q26*Parametre!P59</f>
        <v>0</v>
      </c>
      <c r="R31" s="116">
        <f>R26*Parametre!Q59</f>
        <v>0</v>
      </c>
      <c r="S31" s="116">
        <f>S26*Parametre!R59</f>
        <v>0</v>
      </c>
      <c r="T31" s="116">
        <f>T26*Parametre!S59</f>
        <v>0</v>
      </c>
      <c r="U31" s="116">
        <f>U26*Parametre!T59</f>
        <v>0</v>
      </c>
      <c r="V31" s="116">
        <f>V26*Parametre!U59</f>
        <v>0</v>
      </c>
      <c r="W31" s="116">
        <f>W26*Parametre!V59</f>
        <v>0</v>
      </c>
      <c r="X31" s="116">
        <f>X26*Parametre!W59</f>
        <v>0</v>
      </c>
      <c r="Y31" s="116">
        <f>Y26*Parametre!X59</f>
        <v>0</v>
      </c>
      <c r="Z31" s="116">
        <f>Z26*Parametre!Y59</f>
        <v>0</v>
      </c>
      <c r="AA31" s="116">
        <f>AA26*Parametre!Z59</f>
        <v>0</v>
      </c>
      <c r="AB31" s="116">
        <f>AB26*Parametre!AA59</f>
        <v>0</v>
      </c>
      <c r="AC31" s="116">
        <f>AC26*Parametre!AB59</f>
        <v>0</v>
      </c>
      <c r="AD31" s="116">
        <f>AD26*Parametre!AC59</f>
        <v>0</v>
      </c>
      <c r="AE31" s="116">
        <f>AE26*Parametre!AD59</f>
        <v>0</v>
      </c>
      <c r="AF31" s="116">
        <f>AF26*Parametre!AE59</f>
        <v>0</v>
      </c>
      <c r="AG31" s="116">
        <f>AG26*Parametre!AF59</f>
        <v>0</v>
      </c>
      <c r="AH31" s="116">
        <f>AH26*Parametre!AG59</f>
        <v>0</v>
      </c>
      <c r="AI31" s="116">
        <f>AI26*Parametre!AH59</f>
        <v>0</v>
      </c>
      <c r="AJ31" s="116">
        <f>AJ26*Parametre!AI59</f>
        <v>0</v>
      </c>
      <c r="AK31" s="116">
        <f>AK26*Parametre!AJ59</f>
        <v>0</v>
      </c>
      <c r="AL31" s="116">
        <f>AL26*Parametre!AK59</f>
        <v>0</v>
      </c>
      <c r="AM31" s="116">
        <f>AM26*Parametre!AL59</f>
        <v>0</v>
      </c>
      <c r="AN31" s="116">
        <f>AN26*Parametre!AM59</f>
        <v>0</v>
      </c>
      <c r="AO31" s="116">
        <f>AO26*Parametre!AN59</f>
        <v>0</v>
      </c>
      <c r="AP31" s="116">
        <f>AP26*Parametre!AO59</f>
        <v>0</v>
      </c>
      <c r="AQ31" s="116">
        <f>AQ26*Parametre!AP59</f>
        <v>0</v>
      </c>
    </row>
    <row r="32" spans="2:43" x14ac:dyDescent="0.2">
      <c r="B32" s="8" t="s">
        <v>71</v>
      </c>
      <c r="C32" s="119">
        <f t="shared" si="59"/>
        <v>11033891.591249999</v>
      </c>
      <c r="D32" s="116">
        <f>D27*Parametre!C60</f>
        <v>0</v>
      </c>
      <c r="E32" s="116">
        <f>E27*Parametre!D60</f>
        <v>701855.22</v>
      </c>
      <c r="F32" s="116">
        <f>F27*Parametre!E60</f>
        <v>1435807.4775</v>
      </c>
      <c r="G32" s="116">
        <f>G27*Parametre!F60</f>
        <v>2189017.9575</v>
      </c>
      <c r="H32" s="116">
        <f>H27*Parametre!G60</f>
        <v>2957207.0550000002</v>
      </c>
      <c r="I32" s="116">
        <f>I27*Parametre!H60</f>
        <v>3750003.8812500001</v>
      </c>
      <c r="J32" s="116">
        <f>J27*Parametre!I60</f>
        <v>0</v>
      </c>
      <c r="K32" s="116">
        <f>K27*Parametre!J60</f>
        <v>0</v>
      </c>
      <c r="L32" s="116">
        <f>L27*Parametre!K60</f>
        <v>0</v>
      </c>
      <c r="M32" s="116">
        <f>M27*Parametre!L60</f>
        <v>0</v>
      </c>
      <c r="N32" s="116">
        <f>N27*Parametre!M60</f>
        <v>0</v>
      </c>
      <c r="O32" s="116">
        <f>O27*Parametre!N60</f>
        <v>0</v>
      </c>
      <c r="P32" s="116">
        <f>P27*Parametre!O60</f>
        <v>0</v>
      </c>
      <c r="Q32" s="116">
        <f>Q27*Parametre!P60</f>
        <v>0</v>
      </c>
      <c r="R32" s="116">
        <f>R27*Parametre!Q60</f>
        <v>0</v>
      </c>
      <c r="S32" s="116">
        <f>S27*Parametre!R60</f>
        <v>0</v>
      </c>
      <c r="T32" s="116">
        <f>T27*Parametre!S60</f>
        <v>0</v>
      </c>
      <c r="U32" s="116">
        <f>U27*Parametre!T60</f>
        <v>0</v>
      </c>
      <c r="V32" s="116">
        <f>V27*Parametre!U60</f>
        <v>0</v>
      </c>
      <c r="W32" s="116">
        <f>W27*Parametre!V60</f>
        <v>0</v>
      </c>
      <c r="X32" s="116">
        <f>X27*Parametre!W60</f>
        <v>0</v>
      </c>
      <c r="Y32" s="116">
        <f>Y27*Parametre!X60</f>
        <v>0</v>
      </c>
      <c r="Z32" s="116">
        <f>Z27*Parametre!Y60</f>
        <v>0</v>
      </c>
      <c r="AA32" s="116">
        <f>AA27*Parametre!Z60</f>
        <v>0</v>
      </c>
      <c r="AB32" s="116">
        <f>AB27*Parametre!AA60</f>
        <v>0</v>
      </c>
      <c r="AC32" s="116">
        <f>AC27*Parametre!AB60</f>
        <v>0</v>
      </c>
      <c r="AD32" s="116">
        <f>AD27*Parametre!AC60</f>
        <v>0</v>
      </c>
      <c r="AE32" s="116">
        <f>AE27*Parametre!AD60</f>
        <v>0</v>
      </c>
      <c r="AF32" s="116">
        <f>AF27*Parametre!AE60</f>
        <v>0</v>
      </c>
      <c r="AG32" s="116">
        <f>AG27*Parametre!AF60</f>
        <v>0</v>
      </c>
      <c r="AH32" s="116">
        <f>AH27*Parametre!AG60</f>
        <v>0</v>
      </c>
      <c r="AI32" s="116">
        <f>AI27*Parametre!AH60</f>
        <v>0</v>
      </c>
      <c r="AJ32" s="116">
        <f>AJ27*Parametre!AI60</f>
        <v>0</v>
      </c>
      <c r="AK32" s="116">
        <f>AK27*Parametre!AJ60</f>
        <v>0</v>
      </c>
      <c r="AL32" s="116">
        <f>AL27*Parametre!AK60</f>
        <v>0</v>
      </c>
      <c r="AM32" s="116">
        <f>AM27*Parametre!AL60</f>
        <v>0</v>
      </c>
      <c r="AN32" s="116">
        <f>AN27*Parametre!AM60</f>
        <v>0</v>
      </c>
      <c r="AO32" s="116">
        <f>AO27*Parametre!AN60</f>
        <v>0</v>
      </c>
      <c r="AP32" s="116">
        <f>AP27*Parametre!AO60</f>
        <v>0</v>
      </c>
      <c r="AQ32" s="116">
        <f>AQ27*Parametre!AP60</f>
        <v>0</v>
      </c>
    </row>
    <row r="33" spans="2:43" x14ac:dyDescent="0.2">
      <c r="B33" s="232" t="s">
        <v>412</v>
      </c>
      <c r="C33" s="233">
        <f t="shared" si="59"/>
        <v>19393049.89875</v>
      </c>
      <c r="D33" s="234">
        <f>SUM(D30:D32)</f>
        <v>0</v>
      </c>
      <c r="E33" s="233">
        <f t="shared" ref="E33:AG33" si="60">SUM(E30:E32)</f>
        <v>1233796.0799999998</v>
      </c>
      <c r="F33" s="233">
        <f t="shared" si="60"/>
        <v>2523181.2374999998</v>
      </c>
      <c r="G33" s="233">
        <f t="shared" si="60"/>
        <v>3847290.1087499997</v>
      </c>
      <c r="H33" s="233">
        <f t="shared" si="60"/>
        <v>5197992.3600000003</v>
      </c>
      <c r="I33" s="233">
        <f t="shared" si="60"/>
        <v>6590790.1125000007</v>
      </c>
      <c r="J33" s="233">
        <f t="shared" si="60"/>
        <v>0</v>
      </c>
      <c r="K33" s="233">
        <f t="shared" si="60"/>
        <v>0</v>
      </c>
      <c r="L33" s="233">
        <f t="shared" si="60"/>
        <v>0</v>
      </c>
      <c r="M33" s="233">
        <f t="shared" si="60"/>
        <v>0</v>
      </c>
      <c r="N33" s="233">
        <f t="shared" si="60"/>
        <v>0</v>
      </c>
      <c r="O33" s="233">
        <f t="shared" si="60"/>
        <v>0</v>
      </c>
      <c r="P33" s="233">
        <f t="shared" si="60"/>
        <v>0</v>
      </c>
      <c r="Q33" s="233">
        <f t="shared" si="60"/>
        <v>0</v>
      </c>
      <c r="R33" s="233">
        <f t="shared" si="60"/>
        <v>0</v>
      </c>
      <c r="S33" s="233">
        <f t="shared" si="60"/>
        <v>0</v>
      </c>
      <c r="T33" s="233">
        <f t="shared" si="60"/>
        <v>0</v>
      </c>
      <c r="U33" s="233">
        <f t="shared" si="60"/>
        <v>0</v>
      </c>
      <c r="V33" s="233">
        <f t="shared" si="60"/>
        <v>0</v>
      </c>
      <c r="W33" s="233">
        <f t="shared" si="60"/>
        <v>0</v>
      </c>
      <c r="X33" s="233">
        <f t="shared" si="60"/>
        <v>0</v>
      </c>
      <c r="Y33" s="233">
        <f t="shared" si="60"/>
        <v>0</v>
      </c>
      <c r="Z33" s="233">
        <f t="shared" si="60"/>
        <v>0</v>
      </c>
      <c r="AA33" s="233">
        <f t="shared" si="60"/>
        <v>0</v>
      </c>
      <c r="AB33" s="233">
        <f t="shared" si="60"/>
        <v>0</v>
      </c>
      <c r="AC33" s="233">
        <f t="shared" si="60"/>
        <v>0</v>
      </c>
      <c r="AD33" s="233">
        <f t="shared" si="60"/>
        <v>0</v>
      </c>
      <c r="AE33" s="233">
        <f t="shared" si="60"/>
        <v>0</v>
      </c>
      <c r="AF33" s="233">
        <f t="shared" si="60"/>
        <v>0</v>
      </c>
      <c r="AG33" s="233">
        <f t="shared" si="60"/>
        <v>0</v>
      </c>
      <c r="AH33" s="233">
        <f t="shared" ref="AH33:AQ33" si="61">SUM(AH30:AH32)</f>
        <v>0</v>
      </c>
      <c r="AI33" s="233">
        <f t="shared" si="61"/>
        <v>0</v>
      </c>
      <c r="AJ33" s="233">
        <f t="shared" si="61"/>
        <v>0</v>
      </c>
      <c r="AK33" s="233">
        <f t="shared" si="61"/>
        <v>0</v>
      </c>
      <c r="AL33" s="233">
        <f t="shared" si="61"/>
        <v>0</v>
      </c>
      <c r="AM33" s="233">
        <f t="shared" si="61"/>
        <v>0</v>
      </c>
      <c r="AN33" s="233">
        <f t="shared" si="61"/>
        <v>0</v>
      </c>
      <c r="AO33" s="233">
        <f t="shared" si="61"/>
        <v>0</v>
      </c>
      <c r="AP33" s="233">
        <f t="shared" si="61"/>
        <v>0</v>
      </c>
      <c r="AQ33" s="233">
        <f t="shared" si="61"/>
        <v>0</v>
      </c>
    </row>
    <row r="34" spans="2:43" x14ac:dyDescent="0.2">
      <c r="B34" s="1" t="s">
        <v>414</v>
      </c>
    </row>
    <row r="36" spans="2:43" x14ac:dyDescent="0.2">
      <c r="B36" s="3"/>
      <c r="C36" s="3"/>
      <c r="D36" s="3" t="s">
        <v>279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2:43" x14ac:dyDescent="0.2">
      <c r="B37" s="4"/>
      <c r="C37" s="4"/>
      <c r="D37" s="5">
        <v>1</v>
      </c>
      <c r="E37" s="5">
        <v>2</v>
      </c>
      <c r="F37" s="5">
        <v>3</v>
      </c>
      <c r="G37" s="5">
        <v>4</v>
      </c>
      <c r="H37" s="5">
        <v>5</v>
      </c>
      <c r="I37" s="5">
        <v>6</v>
      </c>
      <c r="J37" s="5">
        <v>7</v>
      </c>
      <c r="K37" s="5">
        <v>8</v>
      </c>
      <c r="L37" s="5">
        <v>9</v>
      </c>
      <c r="M37" s="5">
        <v>10</v>
      </c>
      <c r="N37" s="5">
        <v>11</v>
      </c>
      <c r="O37" s="5">
        <v>12</v>
      </c>
      <c r="P37" s="5">
        <v>13</v>
      </c>
      <c r="Q37" s="5">
        <v>14</v>
      </c>
      <c r="R37" s="5">
        <v>15</v>
      </c>
      <c r="S37" s="5">
        <v>16</v>
      </c>
      <c r="T37" s="5">
        <v>17</v>
      </c>
      <c r="U37" s="5">
        <v>18</v>
      </c>
      <c r="V37" s="5">
        <v>19</v>
      </c>
      <c r="W37" s="5">
        <v>20</v>
      </c>
      <c r="X37" s="5">
        <v>21</v>
      </c>
      <c r="Y37" s="5">
        <v>22</v>
      </c>
      <c r="Z37" s="5">
        <v>23</v>
      </c>
      <c r="AA37" s="5">
        <v>24</v>
      </c>
      <c r="AB37" s="5">
        <v>25</v>
      </c>
      <c r="AC37" s="5">
        <v>26</v>
      </c>
      <c r="AD37" s="5">
        <v>27</v>
      </c>
      <c r="AE37" s="5">
        <v>28</v>
      </c>
      <c r="AF37" s="5">
        <v>29</v>
      </c>
      <c r="AG37" s="5">
        <v>30</v>
      </c>
      <c r="AH37" s="5">
        <v>31</v>
      </c>
      <c r="AI37" s="5">
        <v>32</v>
      </c>
      <c r="AJ37" s="5">
        <v>33</v>
      </c>
      <c r="AK37" s="5">
        <v>34</v>
      </c>
      <c r="AL37" s="5">
        <v>35</v>
      </c>
      <c r="AM37" s="5">
        <v>36</v>
      </c>
      <c r="AN37" s="5">
        <v>37</v>
      </c>
      <c r="AO37" s="5">
        <v>38</v>
      </c>
      <c r="AP37" s="5">
        <v>39</v>
      </c>
      <c r="AQ37" s="5">
        <v>40</v>
      </c>
    </row>
    <row r="38" spans="2:43" x14ac:dyDescent="0.2">
      <c r="B38" s="6" t="s">
        <v>415</v>
      </c>
      <c r="C38" s="235" t="s">
        <v>281</v>
      </c>
      <c r="D38" s="7">
        <f>D4</f>
        <v>2025</v>
      </c>
      <c r="E38" s="7">
        <f>$D$4+D37</f>
        <v>2026</v>
      </c>
      <c r="F38" s="7">
        <f>$D$4+E37</f>
        <v>2027</v>
      </c>
      <c r="G38" s="7">
        <f t="shared" ref="G38" si="62">$D$4+F37</f>
        <v>2028</v>
      </c>
      <c r="H38" s="7">
        <f t="shared" ref="H38" si="63">$D$4+G37</f>
        <v>2029</v>
      </c>
      <c r="I38" s="7">
        <f t="shared" ref="I38" si="64">$D$4+H37</f>
        <v>2030</v>
      </c>
      <c r="J38" s="7">
        <f t="shared" ref="J38" si="65">$D$4+I37</f>
        <v>2031</v>
      </c>
      <c r="K38" s="7">
        <f t="shared" ref="K38" si="66">$D$4+J37</f>
        <v>2032</v>
      </c>
      <c r="L38" s="7">
        <f t="shared" ref="L38" si="67">$D$4+K37</f>
        <v>2033</v>
      </c>
      <c r="M38" s="7">
        <f t="shared" ref="M38" si="68">$D$4+L37</f>
        <v>2034</v>
      </c>
      <c r="N38" s="7">
        <f t="shared" ref="N38" si="69">$D$4+M37</f>
        <v>2035</v>
      </c>
      <c r="O38" s="7">
        <f t="shared" ref="O38" si="70">$D$4+N37</f>
        <v>2036</v>
      </c>
      <c r="P38" s="7">
        <f t="shared" ref="P38" si="71">$D$4+O37</f>
        <v>2037</v>
      </c>
      <c r="Q38" s="7">
        <f t="shared" ref="Q38" si="72">$D$4+P37</f>
        <v>2038</v>
      </c>
      <c r="R38" s="7">
        <f t="shared" ref="R38" si="73">$D$4+Q37</f>
        <v>2039</v>
      </c>
      <c r="S38" s="7">
        <f t="shared" ref="S38" si="74">$D$4+R37</f>
        <v>2040</v>
      </c>
      <c r="T38" s="7">
        <f t="shared" ref="T38" si="75">$D$4+S37</f>
        <v>2041</v>
      </c>
      <c r="U38" s="7">
        <f t="shared" ref="U38" si="76">$D$4+T37</f>
        <v>2042</v>
      </c>
      <c r="V38" s="7">
        <f t="shared" ref="V38" si="77">$D$4+U37</f>
        <v>2043</v>
      </c>
      <c r="W38" s="7">
        <f t="shared" ref="W38" si="78">$D$4+V37</f>
        <v>2044</v>
      </c>
      <c r="X38" s="7">
        <f t="shared" ref="X38" si="79">$D$4+W37</f>
        <v>2045</v>
      </c>
      <c r="Y38" s="7">
        <f t="shared" ref="Y38" si="80">$D$4+X37</f>
        <v>2046</v>
      </c>
      <c r="Z38" s="7">
        <f t="shared" ref="Z38" si="81">$D$4+Y37</f>
        <v>2047</v>
      </c>
      <c r="AA38" s="7">
        <f t="shared" ref="AA38" si="82">$D$4+Z37</f>
        <v>2048</v>
      </c>
      <c r="AB38" s="7">
        <f t="shared" ref="AB38" si="83">$D$4+AA37</f>
        <v>2049</v>
      </c>
      <c r="AC38" s="7">
        <f t="shared" ref="AC38" si="84">$D$4+AB37</f>
        <v>2050</v>
      </c>
      <c r="AD38" s="7">
        <f t="shared" ref="AD38" si="85">$D$4+AC37</f>
        <v>2051</v>
      </c>
      <c r="AE38" s="7">
        <f t="shared" ref="AE38" si="86">$D$4+AD37</f>
        <v>2052</v>
      </c>
      <c r="AF38" s="7">
        <f t="shared" ref="AF38" si="87">$D$4+AE37</f>
        <v>2053</v>
      </c>
      <c r="AG38" s="7">
        <f t="shared" ref="AG38" si="88">$D$4+AF37</f>
        <v>2054</v>
      </c>
      <c r="AH38" s="7">
        <f t="shared" ref="AH38" si="89">$D$4+AG37</f>
        <v>2055</v>
      </c>
      <c r="AI38" s="7">
        <f t="shared" ref="AI38" si="90">$D$4+AH37</f>
        <v>2056</v>
      </c>
      <c r="AJ38" s="7">
        <f t="shared" ref="AJ38" si="91">$D$4+AI37</f>
        <v>2057</v>
      </c>
      <c r="AK38" s="7">
        <f t="shared" ref="AK38" si="92">$D$4+AJ37</f>
        <v>2058</v>
      </c>
      <c r="AL38" s="7">
        <f t="shared" ref="AL38" si="93">$D$4+AK37</f>
        <v>2059</v>
      </c>
      <c r="AM38" s="7">
        <f t="shared" ref="AM38" si="94">$D$4+AL37</f>
        <v>2060</v>
      </c>
      <c r="AN38" s="7">
        <f t="shared" ref="AN38" si="95">$D$4+AM37</f>
        <v>2061</v>
      </c>
      <c r="AO38" s="7">
        <f t="shared" ref="AO38" si="96">$D$4+AN37</f>
        <v>2062</v>
      </c>
      <c r="AP38" s="7">
        <f t="shared" ref="AP38" si="97">$D$4+AO37</f>
        <v>2063</v>
      </c>
      <c r="AQ38" s="7">
        <f t="shared" ref="AQ38" si="98">$D$4+AP37</f>
        <v>2064</v>
      </c>
    </row>
    <row r="39" spans="2:43" x14ac:dyDescent="0.2">
      <c r="B39" s="3" t="s">
        <v>336</v>
      </c>
      <c r="C39" s="116">
        <f t="shared" ref="C39:C44" si="99">SUM(D39:AQ39)</f>
        <v>0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</row>
    <row r="40" spans="2:43" x14ac:dyDescent="0.2">
      <c r="B40" s="3" t="s">
        <v>344</v>
      </c>
      <c r="C40" s="116">
        <f t="shared" si="99"/>
        <v>0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</row>
    <row r="41" spans="2:43" ht="12" thickBot="1" x14ac:dyDescent="0.25">
      <c r="B41" s="27" t="s">
        <v>410</v>
      </c>
      <c r="C41" s="117">
        <f t="shared" si="99"/>
        <v>0</v>
      </c>
      <c r="D41" s="117">
        <f>D39-D40</f>
        <v>0</v>
      </c>
      <c r="E41" s="117">
        <f t="shared" ref="E41:AG41" si="100">E39-E40</f>
        <v>0</v>
      </c>
      <c r="F41" s="117">
        <f t="shared" si="100"/>
        <v>0</v>
      </c>
      <c r="G41" s="117">
        <f t="shared" si="100"/>
        <v>0</v>
      </c>
      <c r="H41" s="117">
        <f t="shared" si="100"/>
        <v>0</v>
      </c>
      <c r="I41" s="117">
        <f t="shared" si="100"/>
        <v>0</v>
      </c>
      <c r="J41" s="117">
        <f t="shared" si="100"/>
        <v>0</v>
      </c>
      <c r="K41" s="117">
        <f t="shared" si="100"/>
        <v>0</v>
      </c>
      <c r="L41" s="117">
        <f t="shared" si="100"/>
        <v>0</v>
      </c>
      <c r="M41" s="117">
        <f t="shared" si="100"/>
        <v>0</v>
      </c>
      <c r="N41" s="117">
        <f t="shared" si="100"/>
        <v>0</v>
      </c>
      <c r="O41" s="117">
        <f t="shared" si="100"/>
        <v>0</v>
      </c>
      <c r="P41" s="117">
        <f t="shared" si="100"/>
        <v>0</v>
      </c>
      <c r="Q41" s="117">
        <f t="shared" si="100"/>
        <v>0</v>
      </c>
      <c r="R41" s="117">
        <f t="shared" si="100"/>
        <v>0</v>
      </c>
      <c r="S41" s="117">
        <f t="shared" si="100"/>
        <v>0</v>
      </c>
      <c r="T41" s="117">
        <f t="shared" si="100"/>
        <v>0</v>
      </c>
      <c r="U41" s="117">
        <f t="shared" si="100"/>
        <v>0</v>
      </c>
      <c r="V41" s="117">
        <f t="shared" si="100"/>
        <v>0</v>
      </c>
      <c r="W41" s="117">
        <f t="shared" si="100"/>
        <v>0</v>
      </c>
      <c r="X41" s="117">
        <f t="shared" si="100"/>
        <v>0</v>
      </c>
      <c r="Y41" s="117">
        <f t="shared" si="100"/>
        <v>0</v>
      </c>
      <c r="Z41" s="117">
        <f t="shared" si="100"/>
        <v>0</v>
      </c>
      <c r="AA41" s="117">
        <f t="shared" si="100"/>
        <v>0</v>
      </c>
      <c r="AB41" s="117">
        <f t="shared" si="100"/>
        <v>0</v>
      </c>
      <c r="AC41" s="117">
        <f t="shared" si="100"/>
        <v>0</v>
      </c>
      <c r="AD41" s="117">
        <f t="shared" si="100"/>
        <v>0</v>
      </c>
      <c r="AE41" s="117">
        <f t="shared" si="100"/>
        <v>0</v>
      </c>
      <c r="AF41" s="117">
        <f t="shared" si="100"/>
        <v>0</v>
      </c>
      <c r="AG41" s="117">
        <f t="shared" si="100"/>
        <v>0</v>
      </c>
      <c r="AH41" s="117">
        <f t="shared" ref="AH41:AQ41" si="101">AH39-AH40</f>
        <v>0</v>
      </c>
      <c r="AI41" s="117">
        <f t="shared" si="101"/>
        <v>0</v>
      </c>
      <c r="AJ41" s="117">
        <f t="shared" si="101"/>
        <v>0</v>
      </c>
      <c r="AK41" s="117">
        <f t="shared" si="101"/>
        <v>0</v>
      </c>
      <c r="AL41" s="117">
        <f t="shared" si="101"/>
        <v>0</v>
      </c>
      <c r="AM41" s="117">
        <f t="shared" si="101"/>
        <v>0</v>
      </c>
      <c r="AN41" s="117">
        <f t="shared" si="101"/>
        <v>0</v>
      </c>
      <c r="AO41" s="117">
        <f t="shared" si="101"/>
        <v>0</v>
      </c>
      <c r="AP41" s="117">
        <f t="shared" si="101"/>
        <v>0</v>
      </c>
      <c r="AQ41" s="117">
        <f t="shared" si="101"/>
        <v>0</v>
      </c>
    </row>
    <row r="42" spans="2:43" ht="12" thickTop="1" x14ac:dyDescent="0.2">
      <c r="B42" s="29" t="s">
        <v>69</v>
      </c>
      <c r="C42" s="118">
        <f t="shared" si="99"/>
        <v>0</v>
      </c>
      <c r="D42" s="118">
        <f>D41*Parametre!$C$54</f>
        <v>0</v>
      </c>
      <c r="E42" s="118">
        <f>E41*Parametre!$C$54</f>
        <v>0</v>
      </c>
      <c r="F42" s="118">
        <f>F41*Parametre!$C$54</f>
        <v>0</v>
      </c>
      <c r="G42" s="118">
        <f>G41*Parametre!$C$54</f>
        <v>0</v>
      </c>
      <c r="H42" s="118">
        <f>H41*Parametre!$C$54</f>
        <v>0</v>
      </c>
      <c r="I42" s="118">
        <f>I41*Parametre!$C$54</f>
        <v>0</v>
      </c>
      <c r="J42" s="118">
        <f>J41*Parametre!$C$54</f>
        <v>0</v>
      </c>
      <c r="K42" s="118">
        <f>K41*Parametre!$C$54</f>
        <v>0</v>
      </c>
      <c r="L42" s="118">
        <f>L41*Parametre!$C$54</f>
        <v>0</v>
      </c>
      <c r="M42" s="118">
        <f>M41*Parametre!$C$54</f>
        <v>0</v>
      </c>
      <c r="N42" s="118">
        <f>N41*Parametre!$C$54</f>
        <v>0</v>
      </c>
      <c r="O42" s="118">
        <f>O41*Parametre!$C$54</f>
        <v>0</v>
      </c>
      <c r="P42" s="118">
        <f>P41*Parametre!$C$54</f>
        <v>0</v>
      </c>
      <c r="Q42" s="118">
        <f>Q41*Parametre!$C$54</f>
        <v>0</v>
      </c>
      <c r="R42" s="118">
        <f>R41*Parametre!$C$54</f>
        <v>0</v>
      </c>
      <c r="S42" s="118">
        <f>S41*Parametre!$C$54</f>
        <v>0</v>
      </c>
      <c r="T42" s="118">
        <f>T41*Parametre!$C$54</f>
        <v>0</v>
      </c>
      <c r="U42" s="118">
        <f>U41*Parametre!$C$54</f>
        <v>0</v>
      </c>
      <c r="V42" s="118">
        <f>V41*Parametre!$C$54</f>
        <v>0</v>
      </c>
      <c r="W42" s="118">
        <f>W41*Parametre!$C$54</f>
        <v>0</v>
      </c>
      <c r="X42" s="118">
        <f>X41*Parametre!$C$54</f>
        <v>0</v>
      </c>
      <c r="Y42" s="118">
        <f>Y41*Parametre!$C$54</f>
        <v>0</v>
      </c>
      <c r="Z42" s="118">
        <f>Z41*Parametre!$C$54</f>
        <v>0</v>
      </c>
      <c r="AA42" s="118">
        <f>AA41*Parametre!$C$54</f>
        <v>0</v>
      </c>
      <c r="AB42" s="118">
        <f>AB41*Parametre!$C$54</f>
        <v>0</v>
      </c>
      <c r="AC42" s="118">
        <f>AC41*Parametre!$C$54</f>
        <v>0</v>
      </c>
      <c r="AD42" s="118">
        <f>AD41*Parametre!$C$54</f>
        <v>0</v>
      </c>
      <c r="AE42" s="118">
        <f>AE41*Parametre!$C$54</f>
        <v>0</v>
      </c>
      <c r="AF42" s="118">
        <f>AF41*Parametre!$C$54</f>
        <v>0</v>
      </c>
      <c r="AG42" s="118">
        <f>AG41*Parametre!$C$54</f>
        <v>0</v>
      </c>
      <c r="AH42" s="118">
        <f>AH41*Parametre!$C$54</f>
        <v>0</v>
      </c>
      <c r="AI42" s="118">
        <f>AI41*Parametre!$C$54</f>
        <v>0</v>
      </c>
      <c r="AJ42" s="118">
        <f>AJ41*Parametre!$C$54</f>
        <v>0</v>
      </c>
      <c r="AK42" s="118">
        <f>AK41*Parametre!$C$54</f>
        <v>0</v>
      </c>
      <c r="AL42" s="118">
        <f>AL41*Parametre!$C$54</f>
        <v>0</v>
      </c>
      <c r="AM42" s="118">
        <f>AM41*Parametre!$C$54</f>
        <v>0</v>
      </c>
      <c r="AN42" s="118">
        <f>AN41*Parametre!$C$54</f>
        <v>0</v>
      </c>
      <c r="AO42" s="118">
        <f>AO41*Parametre!$C$54</f>
        <v>0</v>
      </c>
      <c r="AP42" s="118">
        <f>AP41*Parametre!$C$54</f>
        <v>0</v>
      </c>
      <c r="AQ42" s="118">
        <f>AQ41*Parametre!$C$54</f>
        <v>0</v>
      </c>
    </row>
    <row r="43" spans="2:43" x14ac:dyDescent="0.2">
      <c r="B43" s="3" t="s">
        <v>70</v>
      </c>
      <c r="C43" s="116">
        <f t="shared" si="99"/>
        <v>0</v>
      </c>
      <c r="D43" s="116">
        <f>D41*Parametre!$D$54</f>
        <v>0</v>
      </c>
      <c r="E43" s="116">
        <f>E41*Parametre!$D$54</f>
        <v>0</v>
      </c>
      <c r="F43" s="116">
        <f>F41*Parametre!$D$54</f>
        <v>0</v>
      </c>
      <c r="G43" s="116">
        <f>G41*Parametre!$D$54</f>
        <v>0</v>
      </c>
      <c r="H43" s="116">
        <f>H41*Parametre!$D$54</f>
        <v>0</v>
      </c>
      <c r="I43" s="116">
        <f>I41*Parametre!$D$54</f>
        <v>0</v>
      </c>
      <c r="J43" s="116">
        <f>J41*Parametre!$D$54</f>
        <v>0</v>
      </c>
      <c r="K43" s="116">
        <f>K41*Parametre!$D$54</f>
        <v>0</v>
      </c>
      <c r="L43" s="116">
        <f>L41*Parametre!$D$54</f>
        <v>0</v>
      </c>
      <c r="M43" s="116">
        <f>M41*Parametre!$D$54</f>
        <v>0</v>
      </c>
      <c r="N43" s="116">
        <f>N41*Parametre!$D$54</f>
        <v>0</v>
      </c>
      <c r="O43" s="116">
        <f>O41*Parametre!$D$54</f>
        <v>0</v>
      </c>
      <c r="P43" s="116">
        <f>P41*Parametre!$D$54</f>
        <v>0</v>
      </c>
      <c r="Q43" s="116">
        <f>Q41*Parametre!$D$54</f>
        <v>0</v>
      </c>
      <c r="R43" s="116">
        <f>R41*Parametre!$D$54</f>
        <v>0</v>
      </c>
      <c r="S43" s="116">
        <f>S41*Parametre!$D$54</f>
        <v>0</v>
      </c>
      <c r="T43" s="116">
        <f>T41*Parametre!$D$54</f>
        <v>0</v>
      </c>
      <c r="U43" s="116">
        <f>U41*Parametre!$D$54</f>
        <v>0</v>
      </c>
      <c r="V43" s="116">
        <f>V41*Parametre!$D$54</f>
        <v>0</v>
      </c>
      <c r="W43" s="116">
        <f>W41*Parametre!$D$54</f>
        <v>0</v>
      </c>
      <c r="X43" s="116">
        <f>X41*Parametre!$D$54</f>
        <v>0</v>
      </c>
      <c r="Y43" s="116">
        <f>Y41*Parametre!$D$54</f>
        <v>0</v>
      </c>
      <c r="Z43" s="116">
        <f>Z41*Parametre!$D$54</f>
        <v>0</v>
      </c>
      <c r="AA43" s="116">
        <f>AA41*Parametre!$D$54</f>
        <v>0</v>
      </c>
      <c r="AB43" s="116">
        <f>AB41*Parametre!$D$54</f>
        <v>0</v>
      </c>
      <c r="AC43" s="116">
        <f>AC41*Parametre!$D$54</f>
        <v>0</v>
      </c>
      <c r="AD43" s="116">
        <f>AD41*Parametre!$D$54</f>
        <v>0</v>
      </c>
      <c r="AE43" s="116">
        <f>AE41*Parametre!$D$54</f>
        <v>0</v>
      </c>
      <c r="AF43" s="116">
        <f>AF41*Parametre!$D$54</f>
        <v>0</v>
      </c>
      <c r="AG43" s="116">
        <f>AG41*Parametre!$D$54</f>
        <v>0</v>
      </c>
      <c r="AH43" s="116">
        <f>AH41*Parametre!$D$54</f>
        <v>0</v>
      </c>
      <c r="AI43" s="116">
        <f>AI41*Parametre!$D$54</f>
        <v>0</v>
      </c>
      <c r="AJ43" s="116">
        <f>AJ41*Parametre!$D$54</f>
        <v>0</v>
      </c>
      <c r="AK43" s="116">
        <f>AK41*Parametre!$D$54</f>
        <v>0</v>
      </c>
      <c r="AL43" s="116">
        <f>AL41*Parametre!$D$54</f>
        <v>0</v>
      </c>
      <c r="AM43" s="116">
        <f>AM41*Parametre!$D$54</f>
        <v>0</v>
      </c>
      <c r="AN43" s="116">
        <f>AN41*Parametre!$D$54</f>
        <v>0</v>
      </c>
      <c r="AO43" s="116">
        <f>AO41*Parametre!$D$54</f>
        <v>0</v>
      </c>
      <c r="AP43" s="116">
        <f>AP41*Parametre!$D$54</f>
        <v>0</v>
      </c>
      <c r="AQ43" s="116">
        <f>AQ41*Parametre!$D$54</f>
        <v>0</v>
      </c>
    </row>
    <row r="44" spans="2:43" x14ac:dyDescent="0.2">
      <c r="B44" s="3" t="s">
        <v>71</v>
      </c>
      <c r="C44" s="116">
        <f t="shared" si="99"/>
        <v>0</v>
      </c>
      <c r="D44" s="116">
        <f>D41*Parametre!$E$54</f>
        <v>0</v>
      </c>
      <c r="E44" s="116">
        <f>E41*Parametre!$E$54</f>
        <v>0</v>
      </c>
      <c r="F44" s="116">
        <f>F41*Parametre!$E$54</f>
        <v>0</v>
      </c>
      <c r="G44" s="116">
        <f>G41*Parametre!$E$54</f>
        <v>0</v>
      </c>
      <c r="H44" s="116">
        <f>H41*Parametre!$E$54</f>
        <v>0</v>
      </c>
      <c r="I44" s="116">
        <f>I41*Parametre!$E$54</f>
        <v>0</v>
      </c>
      <c r="J44" s="116">
        <f>J41*Parametre!$E$54</f>
        <v>0</v>
      </c>
      <c r="K44" s="116">
        <f>K41*Parametre!$E$54</f>
        <v>0</v>
      </c>
      <c r="L44" s="116">
        <f>L41*Parametre!$E$54</f>
        <v>0</v>
      </c>
      <c r="M44" s="116">
        <f>M41*Parametre!$E$54</f>
        <v>0</v>
      </c>
      <c r="N44" s="116">
        <f>N41*Parametre!$E$54</f>
        <v>0</v>
      </c>
      <c r="O44" s="116">
        <f>O41*Parametre!$E$54</f>
        <v>0</v>
      </c>
      <c r="P44" s="116">
        <f>P41*Parametre!$E$54</f>
        <v>0</v>
      </c>
      <c r="Q44" s="116">
        <f>Q41*Parametre!$E$54</f>
        <v>0</v>
      </c>
      <c r="R44" s="116">
        <f>R41*Parametre!$E$54</f>
        <v>0</v>
      </c>
      <c r="S44" s="116">
        <f>S41*Parametre!$E$54</f>
        <v>0</v>
      </c>
      <c r="T44" s="116">
        <f>T41*Parametre!$E$54</f>
        <v>0</v>
      </c>
      <c r="U44" s="116">
        <f>U41*Parametre!$E$54</f>
        <v>0</v>
      </c>
      <c r="V44" s="116">
        <f>V41*Parametre!$E$54</f>
        <v>0</v>
      </c>
      <c r="W44" s="116">
        <f>W41*Parametre!$E$54</f>
        <v>0</v>
      </c>
      <c r="X44" s="116">
        <f>X41*Parametre!$E$54</f>
        <v>0</v>
      </c>
      <c r="Y44" s="116">
        <f>Y41*Parametre!$E$54</f>
        <v>0</v>
      </c>
      <c r="Z44" s="116">
        <f>Z41*Parametre!$E$54</f>
        <v>0</v>
      </c>
      <c r="AA44" s="116">
        <f>AA41*Parametre!$E$54</f>
        <v>0</v>
      </c>
      <c r="AB44" s="116">
        <f>AB41*Parametre!$E$54</f>
        <v>0</v>
      </c>
      <c r="AC44" s="116">
        <f>AC41*Parametre!$E$54</f>
        <v>0</v>
      </c>
      <c r="AD44" s="116">
        <f>AD41*Parametre!$E$54</f>
        <v>0</v>
      </c>
      <c r="AE44" s="116">
        <f>AE41*Parametre!$E$54</f>
        <v>0</v>
      </c>
      <c r="AF44" s="116">
        <f>AF41*Parametre!$E$54</f>
        <v>0</v>
      </c>
      <c r="AG44" s="116">
        <f>AG41*Parametre!$E$54</f>
        <v>0</v>
      </c>
      <c r="AH44" s="116">
        <f>AH41*Parametre!$E$54</f>
        <v>0</v>
      </c>
      <c r="AI44" s="116">
        <f>AI41*Parametre!$E$54</f>
        <v>0</v>
      </c>
      <c r="AJ44" s="116">
        <f>AJ41*Parametre!$E$54</f>
        <v>0</v>
      </c>
      <c r="AK44" s="116">
        <f>AK41*Parametre!$E$54</f>
        <v>0</v>
      </c>
      <c r="AL44" s="116">
        <f>AL41*Parametre!$E$54</f>
        <v>0</v>
      </c>
      <c r="AM44" s="116">
        <f>AM41*Parametre!$E$54</f>
        <v>0</v>
      </c>
      <c r="AN44" s="116">
        <f>AN41*Parametre!$E$54</f>
        <v>0</v>
      </c>
      <c r="AO44" s="116">
        <f>AO41*Parametre!$E$54</f>
        <v>0</v>
      </c>
      <c r="AP44" s="116">
        <f>AP41*Parametre!$E$54</f>
        <v>0</v>
      </c>
      <c r="AQ44" s="116">
        <f>AQ41*Parametre!$E$54</f>
        <v>0</v>
      </c>
    </row>
    <row r="46" spans="2:43" x14ac:dyDescent="0.2">
      <c r="B46" s="15" t="s">
        <v>411</v>
      </c>
    </row>
    <row r="47" spans="2:43" x14ac:dyDescent="0.2">
      <c r="B47" s="8" t="s">
        <v>69</v>
      </c>
      <c r="C47" s="116">
        <f t="shared" ref="C47:C50" si="102">SUM(D47:AQ47)</f>
        <v>0</v>
      </c>
      <c r="D47" s="116">
        <f>D42*Parametre!C92</f>
        <v>0</v>
      </c>
      <c r="E47" s="116">
        <f>E42*Parametre!D92</f>
        <v>0</v>
      </c>
      <c r="F47" s="116">
        <f>F42*Parametre!E92</f>
        <v>0</v>
      </c>
      <c r="G47" s="116">
        <f>G42*Parametre!F92</f>
        <v>0</v>
      </c>
      <c r="H47" s="116">
        <f>H42*Parametre!G92</f>
        <v>0</v>
      </c>
      <c r="I47" s="116">
        <f>I42*Parametre!H92</f>
        <v>0</v>
      </c>
      <c r="J47" s="116">
        <f>J42*Parametre!I92</f>
        <v>0</v>
      </c>
      <c r="K47" s="116">
        <f>K42*Parametre!J92</f>
        <v>0</v>
      </c>
      <c r="L47" s="116">
        <f>L42*Parametre!K92</f>
        <v>0</v>
      </c>
      <c r="M47" s="116">
        <f>M42*Parametre!L92</f>
        <v>0</v>
      </c>
      <c r="N47" s="116">
        <f>N42*Parametre!M92</f>
        <v>0</v>
      </c>
      <c r="O47" s="116">
        <f>O42*Parametre!N92</f>
        <v>0</v>
      </c>
      <c r="P47" s="116">
        <f>P42*Parametre!O92</f>
        <v>0</v>
      </c>
      <c r="Q47" s="116">
        <f>Q42*Parametre!P92</f>
        <v>0</v>
      </c>
      <c r="R47" s="116">
        <f>R42*Parametre!Q92</f>
        <v>0</v>
      </c>
      <c r="S47" s="116">
        <f>S42*Parametre!R92</f>
        <v>0</v>
      </c>
      <c r="T47" s="116">
        <f>T42*Parametre!S92</f>
        <v>0</v>
      </c>
      <c r="U47" s="116">
        <f>U42*Parametre!T92</f>
        <v>0</v>
      </c>
      <c r="V47" s="116">
        <f>V42*Parametre!U92</f>
        <v>0</v>
      </c>
      <c r="W47" s="116">
        <f>W42*Parametre!V92</f>
        <v>0</v>
      </c>
      <c r="X47" s="116">
        <f>X42*Parametre!W92</f>
        <v>0</v>
      </c>
      <c r="Y47" s="116">
        <f>Y42*Parametre!X92</f>
        <v>0</v>
      </c>
      <c r="Z47" s="116">
        <f>Z42*Parametre!Y92</f>
        <v>0</v>
      </c>
      <c r="AA47" s="116">
        <f>AA42*Parametre!Z92</f>
        <v>0</v>
      </c>
      <c r="AB47" s="116">
        <f>AB42*Parametre!AA92</f>
        <v>0</v>
      </c>
      <c r="AC47" s="116">
        <f>AC42*Parametre!AB92</f>
        <v>0</v>
      </c>
      <c r="AD47" s="116">
        <f>AD42*Parametre!AC92</f>
        <v>0</v>
      </c>
      <c r="AE47" s="116">
        <f>AE42*Parametre!AD92</f>
        <v>0</v>
      </c>
      <c r="AF47" s="116">
        <f>AF42*Parametre!AE92</f>
        <v>0</v>
      </c>
      <c r="AG47" s="116">
        <f>AG42*Parametre!AF92</f>
        <v>0</v>
      </c>
      <c r="AH47" s="116">
        <f>AH42*Parametre!AG92</f>
        <v>0</v>
      </c>
      <c r="AI47" s="116">
        <f>AI42*Parametre!AH92</f>
        <v>0</v>
      </c>
      <c r="AJ47" s="116">
        <f>AJ42*Parametre!AI92</f>
        <v>0</v>
      </c>
      <c r="AK47" s="116">
        <f>AK42*Parametre!AJ92</f>
        <v>0</v>
      </c>
      <c r="AL47" s="116">
        <f>AL42*Parametre!AK92</f>
        <v>0</v>
      </c>
      <c r="AM47" s="116">
        <f>AM42*Parametre!AL92</f>
        <v>0</v>
      </c>
      <c r="AN47" s="116">
        <f>AN42*Parametre!AM92</f>
        <v>0</v>
      </c>
      <c r="AO47" s="116">
        <f>AO42*Parametre!AN92</f>
        <v>0</v>
      </c>
      <c r="AP47" s="116">
        <f>AP42*Parametre!AO92</f>
        <v>0</v>
      </c>
      <c r="AQ47" s="116">
        <f>AQ42*Parametre!AP92</f>
        <v>0</v>
      </c>
    </row>
    <row r="48" spans="2:43" x14ac:dyDescent="0.2">
      <c r="B48" s="8" t="s">
        <v>70</v>
      </c>
      <c r="C48" s="116">
        <f t="shared" si="102"/>
        <v>0</v>
      </c>
      <c r="D48" s="116">
        <f>D43*Parametre!C93</f>
        <v>0</v>
      </c>
      <c r="E48" s="116">
        <f>E43*Parametre!D93</f>
        <v>0</v>
      </c>
      <c r="F48" s="116">
        <f>F43*Parametre!E93</f>
        <v>0</v>
      </c>
      <c r="G48" s="116">
        <f>G43*Parametre!F93</f>
        <v>0</v>
      </c>
      <c r="H48" s="116">
        <f>H43*Parametre!G93</f>
        <v>0</v>
      </c>
      <c r="I48" s="116">
        <f>I43*Parametre!H93</f>
        <v>0</v>
      </c>
      <c r="J48" s="116">
        <f>J43*Parametre!I93</f>
        <v>0</v>
      </c>
      <c r="K48" s="116">
        <f>K43*Parametre!J93</f>
        <v>0</v>
      </c>
      <c r="L48" s="116">
        <f>L43*Parametre!K93</f>
        <v>0</v>
      </c>
      <c r="M48" s="116">
        <f>M43*Parametre!L93</f>
        <v>0</v>
      </c>
      <c r="N48" s="116">
        <f>N43*Parametre!M93</f>
        <v>0</v>
      </c>
      <c r="O48" s="116">
        <f>O43*Parametre!N93</f>
        <v>0</v>
      </c>
      <c r="P48" s="116">
        <f>P43*Parametre!O93</f>
        <v>0</v>
      </c>
      <c r="Q48" s="116">
        <f>Q43*Parametre!P93</f>
        <v>0</v>
      </c>
      <c r="R48" s="116">
        <f>R43*Parametre!Q93</f>
        <v>0</v>
      </c>
      <c r="S48" s="116">
        <f>S43*Parametre!R93</f>
        <v>0</v>
      </c>
      <c r="T48" s="116">
        <f>T43*Parametre!S93</f>
        <v>0</v>
      </c>
      <c r="U48" s="116">
        <f>U43*Parametre!T93</f>
        <v>0</v>
      </c>
      <c r="V48" s="116">
        <f>V43*Parametre!U93</f>
        <v>0</v>
      </c>
      <c r="W48" s="116">
        <f>W43*Parametre!V93</f>
        <v>0</v>
      </c>
      <c r="X48" s="116">
        <f>X43*Parametre!W93</f>
        <v>0</v>
      </c>
      <c r="Y48" s="116">
        <f>Y43*Parametre!X93</f>
        <v>0</v>
      </c>
      <c r="Z48" s="116">
        <f>Z43*Parametre!Y93</f>
        <v>0</v>
      </c>
      <c r="AA48" s="116">
        <f>AA43*Parametre!Z93</f>
        <v>0</v>
      </c>
      <c r="AB48" s="116">
        <f>AB43*Parametre!AA93</f>
        <v>0</v>
      </c>
      <c r="AC48" s="116">
        <f>AC43*Parametre!AB93</f>
        <v>0</v>
      </c>
      <c r="AD48" s="116">
        <f>AD43*Parametre!AC93</f>
        <v>0</v>
      </c>
      <c r="AE48" s="116">
        <f>AE43*Parametre!AD93</f>
        <v>0</v>
      </c>
      <c r="AF48" s="116">
        <f>AF43*Parametre!AE93</f>
        <v>0</v>
      </c>
      <c r="AG48" s="116">
        <f>AG43*Parametre!AF93</f>
        <v>0</v>
      </c>
      <c r="AH48" s="116">
        <f>AH43*Parametre!AG93</f>
        <v>0</v>
      </c>
      <c r="AI48" s="116">
        <f>AI43*Parametre!AH93</f>
        <v>0</v>
      </c>
      <c r="AJ48" s="116">
        <f>AJ43*Parametre!AI93</f>
        <v>0</v>
      </c>
      <c r="AK48" s="116">
        <f>AK43*Parametre!AJ93</f>
        <v>0</v>
      </c>
      <c r="AL48" s="116">
        <f>AL43*Parametre!AK93</f>
        <v>0</v>
      </c>
      <c r="AM48" s="116">
        <f>AM43*Parametre!AL93</f>
        <v>0</v>
      </c>
      <c r="AN48" s="116">
        <f>AN43*Parametre!AM93</f>
        <v>0</v>
      </c>
      <c r="AO48" s="116">
        <f>AO43*Parametre!AN93</f>
        <v>0</v>
      </c>
      <c r="AP48" s="116">
        <f>AP43*Parametre!AO93</f>
        <v>0</v>
      </c>
      <c r="AQ48" s="116">
        <f>AQ43*Parametre!AP93</f>
        <v>0</v>
      </c>
    </row>
    <row r="49" spans="2:43" x14ac:dyDescent="0.2">
      <c r="B49" s="8" t="s">
        <v>71</v>
      </c>
      <c r="C49" s="119">
        <f t="shared" si="102"/>
        <v>0</v>
      </c>
      <c r="D49" s="116">
        <f>D44*Parametre!C94</f>
        <v>0</v>
      </c>
      <c r="E49" s="116">
        <f>E44*Parametre!D94</f>
        <v>0</v>
      </c>
      <c r="F49" s="116">
        <f>F44*Parametre!E94</f>
        <v>0</v>
      </c>
      <c r="G49" s="116">
        <f>G44*Parametre!F94</f>
        <v>0</v>
      </c>
      <c r="H49" s="116">
        <f>H44*Parametre!G94</f>
        <v>0</v>
      </c>
      <c r="I49" s="116">
        <f>I44*Parametre!H94</f>
        <v>0</v>
      </c>
      <c r="J49" s="116">
        <f>J44*Parametre!I94</f>
        <v>0</v>
      </c>
      <c r="K49" s="116">
        <f>K44*Parametre!J94</f>
        <v>0</v>
      </c>
      <c r="L49" s="116">
        <f>L44*Parametre!K94</f>
        <v>0</v>
      </c>
      <c r="M49" s="116">
        <f>M44*Parametre!L94</f>
        <v>0</v>
      </c>
      <c r="N49" s="116">
        <f>N44*Parametre!M94</f>
        <v>0</v>
      </c>
      <c r="O49" s="116">
        <f>O44*Parametre!N94</f>
        <v>0</v>
      </c>
      <c r="P49" s="116">
        <f>P44*Parametre!O94</f>
        <v>0</v>
      </c>
      <c r="Q49" s="116">
        <f>Q44*Parametre!P94</f>
        <v>0</v>
      </c>
      <c r="R49" s="116">
        <f>R44*Parametre!Q94</f>
        <v>0</v>
      </c>
      <c r="S49" s="116">
        <f>S44*Parametre!R94</f>
        <v>0</v>
      </c>
      <c r="T49" s="116">
        <f>T44*Parametre!S94</f>
        <v>0</v>
      </c>
      <c r="U49" s="116">
        <f>U44*Parametre!T94</f>
        <v>0</v>
      </c>
      <c r="V49" s="116">
        <f>V44*Parametre!U94</f>
        <v>0</v>
      </c>
      <c r="W49" s="116">
        <f>W44*Parametre!V94</f>
        <v>0</v>
      </c>
      <c r="X49" s="116">
        <f>X44*Parametre!W94</f>
        <v>0</v>
      </c>
      <c r="Y49" s="116">
        <f>Y44*Parametre!X94</f>
        <v>0</v>
      </c>
      <c r="Z49" s="116">
        <f>Z44*Parametre!Y94</f>
        <v>0</v>
      </c>
      <c r="AA49" s="116">
        <f>AA44*Parametre!Z94</f>
        <v>0</v>
      </c>
      <c r="AB49" s="116">
        <f>AB44*Parametre!AA94</f>
        <v>0</v>
      </c>
      <c r="AC49" s="116">
        <f>AC44*Parametre!AB94</f>
        <v>0</v>
      </c>
      <c r="AD49" s="116">
        <f>AD44*Parametre!AC94</f>
        <v>0</v>
      </c>
      <c r="AE49" s="116">
        <f>AE44*Parametre!AD94</f>
        <v>0</v>
      </c>
      <c r="AF49" s="116">
        <f>AF44*Parametre!AE94</f>
        <v>0</v>
      </c>
      <c r="AG49" s="116">
        <f>AG44*Parametre!AF94</f>
        <v>0</v>
      </c>
      <c r="AH49" s="116">
        <f>AH44*Parametre!AG94</f>
        <v>0</v>
      </c>
      <c r="AI49" s="116">
        <f>AI44*Parametre!AH94</f>
        <v>0</v>
      </c>
      <c r="AJ49" s="116">
        <f>AJ44*Parametre!AI94</f>
        <v>0</v>
      </c>
      <c r="AK49" s="116">
        <f>AK44*Parametre!AJ94</f>
        <v>0</v>
      </c>
      <c r="AL49" s="116">
        <f>AL44*Parametre!AK94</f>
        <v>0</v>
      </c>
      <c r="AM49" s="116">
        <f>AM44*Parametre!AL94</f>
        <v>0</v>
      </c>
      <c r="AN49" s="116">
        <f>AN44*Parametre!AM94</f>
        <v>0</v>
      </c>
      <c r="AO49" s="116">
        <f>AO44*Parametre!AN94</f>
        <v>0</v>
      </c>
      <c r="AP49" s="116">
        <f>AP44*Parametre!AO94</f>
        <v>0</v>
      </c>
      <c r="AQ49" s="116">
        <f>AQ44*Parametre!AP94</f>
        <v>0</v>
      </c>
    </row>
    <row r="50" spans="2:43" x14ac:dyDescent="0.2">
      <c r="B50" s="232" t="s">
        <v>412</v>
      </c>
      <c r="C50" s="233">
        <f t="shared" si="102"/>
        <v>0</v>
      </c>
      <c r="D50" s="234">
        <f>SUM(D47:D49)</f>
        <v>0</v>
      </c>
      <c r="E50" s="233">
        <f t="shared" ref="E50:AG50" si="103">SUM(E47:E49)</f>
        <v>0</v>
      </c>
      <c r="F50" s="233">
        <f t="shared" si="103"/>
        <v>0</v>
      </c>
      <c r="G50" s="233">
        <f t="shared" si="103"/>
        <v>0</v>
      </c>
      <c r="H50" s="233">
        <f t="shared" si="103"/>
        <v>0</v>
      </c>
      <c r="I50" s="233">
        <f t="shared" si="103"/>
        <v>0</v>
      </c>
      <c r="J50" s="233">
        <f t="shared" si="103"/>
        <v>0</v>
      </c>
      <c r="K50" s="233">
        <f t="shared" si="103"/>
        <v>0</v>
      </c>
      <c r="L50" s="233">
        <f t="shared" si="103"/>
        <v>0</v>
      </c>
      <c r="M50" s="233">
        <f t="shared" si="103"/>
        <v>0</v>
      </c>
      <c r="N50" s="233">
        <f t="shared" si="103"/>
        <v>0</v>
      </c>
      <c r="O50" s="233">
        <f t="shared" si="103"/>
        <v>0</v>
      </c>
      <c r="P50" s="233">
        <f t="shared" si="103"/>
        <v>0</v>
      </c>
      <c r="Q50" s="233">
        <f t="shared" si="103"/>
        <v>0</v>
      </c>
      <c r="R50" s="233">
        <f t="shared" si="103"/>
        <v>0</v>
      </c>
      <c r="S50" s="233">
        <f t="shared" si="103"/>
        <v>0</v>
      </c>
      <c r="T50" s="233">
        <f t="shared" si="103"/>
        <v>0</v>
      </c>
      <c r="U50" s="233">
        <f t="shared" si="103"/>
        <v>0</v>
      </c>
      <c r="V50" s="233">
        <f t="shared" si="103"/>
        <v>0</v>
      </c>
      <c r="W50" s="233">
        <f t="shared" si="103"/>
        <v>0</v>
      </c>
      <c r="X50" s="233">
        <f t="shared" si="103"/>
        <v>0</v>
      </c>
      <c r="Y50" s="233">
        <f t="shared" si="103"/>
        <v>0</v>
      </c>
      <c r="Z50" s="233">
        <f t="shared" si="103"/>
        <v>0</v>
      </c>
      <c r="AA50" s="233">
        <f t="shared" si="103"/>
        <v>0</v>
      </c>
      <c r="AB50" s="233">
        <f t="shared" si="103"/>
        <v>0</v>
      </c>
      <c r="AC50" s="233">
        <f t="shared" si="103"/>
        <v>0</v>
      </c>
      <c r="AD50" s="233">
        <f t="shared" si="103"/>
        <v>0</v>
      </c>
      <c r="AE50" s="233">
        <f t="shared" si="103"/>
        <v>0</v>
      </c>
      <c r="AF50" s="233">
        <f t="shared" si="103"/>
        <v>0</v>
      </c>
      <c r="AG50" s="233">
        <f t="shared" si="103"/>
        <v>0</v>
      </c>
      <c r="AH50" s="233">
        <f t="shared" ref="AH50:AQ50" si="104">SUM(AH47:AH49)</f>
        <v>0</v>
      </c>
      <c r="AI50" s="233">
        <f t="shared" si="104"/>
        <v>0</v>
      </c>
      <c r="AJ50" s="233">
        <f t="shared" si="104"/>
        <v>0</v>
      </c>
      <c r="AK50" s="233">
        <f t="shared" si="104"/>
        <v>0</v>
      </c>
      <c r="AL50" s="233">
        <f t="shared" si="104"/>
        <v>0</v>
      </c>
      <c r="AM50" s="233">
        <f t="shared" si="104"/>
        <v>0</v>
      </c>
      <c r="AN50" s="233">
        <f t="shared" si="104"/>
        <v>0</v>
      </c>
      <c r="AO50" s="233">
        <f t="shared" si="104"/>
        <v>0</v>
      </c>
      <c r="AP50" s="233">
        <f t="shared" si="104"/>
        <v>0</v>
      </c>
      <c r="AQ50" s="233">
        <f t="shared" si="104"/>
        <v>0</v>
      </c>
    </row>
  </sheetData>
  <phoneticPr fontId="3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D46FF5479AA74F8A77BD8114455F97" ma:contentTypeVersion="3" ma:contentTypeDescription="Umožňuje vytvoriť nový dokument." ma:contentTypeScope="" ma:versionID="33fad8d3a888edd20a02687f6e026c14">
  <xsd:schema xmlns:xsd="http://www.w3.org/2001/XMLSchema" xmlns:xs="http://www.w3.org/2001/XMLSchema" xmlns:p="http://schemas.microsoft.com/office/2006/metadata/properties" xmlns:ns2="06eefb84-bf20-4830-b7ba-b0c19bc883a3" targetNamespace="http://schemas.microsoft.com/office/2006/metadata/properties" ma:root="true" ma:fieldsID="f8bda3005b4967c36ede8b46b1f63550" ns2:_="">
    <xsd:import namespace="06eefb84-bf20-4830-b7ba-b0c19bc88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efb84-bf20-4830-b7ba-b0c19bc88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1147E2-5531-40A5-9361-CD3BDF956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056FD-3B99-4149-8FB7-787E0F6EDA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16FB5E-9C22-4583-B15A-0C7B2F4CA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efb84-bf20-4830-b7ba-b0c19bc88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05 Financovanie</vt:lpstr>
      <vt:lpstr>06 Finančná analýza</vt:lpstr>
      <vt:lpstr>07 Čas cestujúcich</vt:lpstr>
      <vt:lpstr>08 Spotreba PHM_E (cesty)</vt:lpstr>
      <vt:lpstr>09 Ostatné náklady (cesty)</vt:lpstr>
      <vt:lpstr>10 Bezpečnosť (cesty)</vt:lpstr>
      <vt:lpstr>11a Znečisťujúce látky (voz.)</vt:lpstr>
      <vt:lpstr>11b Znečisťujúce látky (cesty)</vt:lpstr>
      <vt:lpstr>12a Skleníkové plyny (voz.)</vt:lpstr>
      <vt:lpstr>12b Skleníkové plyny (cesty)</vt:lpstr>
      <vt:lpstr>13a Hluk (voz.)</vt:lpstr>
      <vt:lpstr>13b Hluk (cesty)</vt:lpstr>
      <vt:lpstr>14 Ekonomická analýza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Molnár, Alexander</dc:creator>
  <cp:keywords/>
  <dc:description/>
  <cp:lastModifiedBy>Bajs Rastislav</cp:lastModifiedBy>
  <cp:revision/>
  <dcterms:created xsi:type="dcterms:W3CDTF">2011-05-19T08:19:19Z</dcterms:created>
  <dcterms:modified xsi:type="dcterms:W3CDTF">2025-05-19T09:01:59Z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0x01010093D46FF5479AA74F8A77BD8114455F97</vt:lpwstr>
  </property>
</Properties>
</file>